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1"/>
  <workbookPr defaultThemeVersion="124226"/>
  <mc:AlternateContent xmlns:mc="http://schemas.openxmlformats.org/markup-compatibility/2006">
    <mc:Choice Requires="x15">
      <x15ac:absPath xmlns:x15ac="http://schemas.microsoft.com/office/spreadsheetml/2010/11/ac" url="/Users/Delanie/Desktop/Versions to post online for Public Consultation/PEF-RP/FINAL VERSIONS/"/>
    </mc:Choice>
  </mc:AlternateContent>
  <xr:revisionPtr revIDLastSave="0" documentId="13_ncr:1_{11E96283-C60A-614A-AC74-1946C8FAF96C}" xr6:coauthVersionLast="47" xr6:coauthVersionMax="47" xr10:uidLastSave="{00000000-0000-0000-0000-000000000000}"/>
  <bookViews>
    <workbookView xWindow="0" yWindow="500" windowWidth="28800" windowHeight="16400" xr2:uid="{578349C0-3DE9-449C-B2FB-FA250811294E}"/>
  </bookViews>
  <sheets>
    <sheet name="Introduction" sheetId="24" r:id="rId1"/>
    <sheet name="Wild RP results" sheetId="19" r:id="rId2"/>
    <sheet name="Farmed RP results" sheetId="23" r:id="rId3"/>
    <sheet name="Wild categories" sheetId="10" r:id="rId4"/>
    <sheet name="Wild stages" sheetId="9" r:id="rId5"/>
    <sheet name="Wild process" sheetId="21" r:id="rId6"/>
    <sheet name="Farmed categories" sheetId="25" r:id="rId7"/>
    <sheet name="Farmed stages" sheetId="22" r:id="rId8"/>
    <sheet name="Farmed processes" sheetId="26" r:id="rId9"/>
    <sheet name="CONTROLS" sheetId="27" r:id="rId10"/>
  </sheets>
  <externalReferences>
    <externalReference r:id="rId11"/>
  </externalReferences>
  <definedNames>
    <definedName name="_xlnm._FilterDatabase" localSheetId="6" hidden="1">'Farmed categories'!$A$33:$I$61</definedName>
    <definedName name="_xlnm._FilterDatabase" localSheetId="3" hidden="1">'Wild categories'!$A$33:$I$61</definedName>
    <definedName name="gwp_stages" localSheetId="8">'Farmed processes'!$E$179:$I$179</definedName>
    <definedName name="gwp_stages" localSheetId="7">'Farmed stages'!$E$176:$I$176</definedName>
    <definedName name="gwp_stages" localSheetId="5">'Wild process'!$E$175:$I$175</definedName>
    <definedName name="gwp_stages">'Wild stages'!$E$177:$I$177</definedName>
    <definedName name="stages_raw_material" localSheetId="8">'Farmed processes'!$E$179:$E$206</definedName>
    <definedName name="stages_raw_material" localSheetId="7">'Farmed stages'!$E$176:$E$203</definedName>
    <definedName name="stages_raw_material" localSheetId="5">'Wild process'!$E$175:$E$202</definedName>
    <definedName name="stages_raw_material">'Wild stages'!$E$177:$E$204</definedName>
    <definedName name="UpdateYear">[1]Introduction!$E$6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5" l="1"/>
  <c r="C6" i="10"/>
  <c r="B6" i="10" s="1"/>
  <c r="C7" i="10"/>
  <c r="B7" i="10" s="1"/>
  <c r="C8" i="10"/>
  <c r="B8" i="10" s="1"/>
  <c r="C9" i="10"/>
  <c r="B9" i="10" s="1"/>
  <c r="C10" i="10"/>
  <c r="B10" i="10" s="1"/>
  <c r="C11" i="10"/>
  <c r="B11" i="10" s="1"/>
  <c r="C5" i="10"/>
  <c r="B5" i="10" s="1"/>
  <c r="P5" i="27"/>
  <c r="Q5" i="27"/>
  <c r="R5" i="27"/>
  <c r="S5" i="27"/>
  <c r="T5" i="27"/>
  <c r="P6" i="27"/>
  <c r="Q6" i="27"/>
  <c r="R6" i="27"/>
  <c r="T6" i="27" s="1"/>
  <c r="S6" i="27"/>
  <c r="U6" i="27"/>
  <c r="P7" i="27"/>
  <c r="Q7" i="27"/>
  <c r="R7" i="27"/>
  <c r="S7" i="27"/>
  <c r="U7" i="27"/>
  <c r="P8" i="27"/>
  <c r="Q8" i="27"/>
  <c r="R8" i="27"/>
  <c r="S8" i="27"/>
  <c r="P9" i="27"/>
  <c r="Q9" i="27"/>
  <c r="R9" i="27"/>
  <c r="T9" i="27" s="1"/>
  <c r="S9" i="27"/>
  <c r="P10" i="27"/>
  <c r="Q10" i="27"/>
  <c r="R10" i="27"/>
  <c r="S10" i="27"/>
  <c r="U10" i="27" s="1"/>
  <c r="T10" i="27"/>
  <c r="P11" i="27"/>
  <c r="T11" i="27" s="1"/>
  <c r="Q11" i="27"/>
  <c r="R11" i="27"/>
  <c r="S11" i="27"/>
  <c r="U11" i="27" s="1"/>
  <c r="P12" i="27"/>
  <c r="T12" i="27" s="1"/>
  <c r="Q12" i="27"/>
  <c r="R12" i="27"/>
  <c r="S12" i="27"/>
  <c r="P13" i="27"/>
  <c r="Q13" i="27"/>
  <c r="R13" i="27"/>
  <c r="S13" i="27"/>
  <c r="T13" i="27"/>
  <c r="P14" i="27"/>
  <c r="Q14" i="27"/>
  <c r="R14" i="27"/>
  <c r="T14" i="27" s="1"/>
  <c r="S14" i="27"/>
  <c r="U14" i="27" s="1"/>
  <c r="P15" i="27"/>
  <c r="Q15" i="27"/>
  <c r="R15" i="27"/>
  <c r="S15" i="27"/>
  <c r="U15" i="27"/>
  <c r="P16" i="27"/>
  <c r="T16" i="27" s="1"/>
  <c r="Q16" i="27"/>
  <c r="R16" i="27"/>
  <c r="S16" i="27"/>
  <c r="P17" i="27"/>
  <c r="Q17" i="27"/>
  <c r="R17" i="27"/>
  <c r="S17" i="27"/>
  <c r="T17" i="27"/>
  <c r="P18" i="27"/>
  <c r="Q18" i="27"/>
  <c r="R18" i="27"/>
  <c r="S18" i="27"/>
  <c r="U18" i="27" s="1"/>
  <c r="T18" i="27"/>
  <c r="P19" i="27"/>
  <c r="T19" i="27" s="1"/>
  <c r="Q19" i="27"/>
  <c r="R19" i="27"/>
  <c r="S19" i="27"/>
  <c r="U19" i="27" s="1"/>
  <c r="P20" i="27"/>
  <c r="T20" i="27" s="1"/>
  <c r="Q20" i="27"/>
  <c r="R20" i="27"/>
  <c r="S20" i="27"/>
  <c r="P21" i="27"/>
  <c r="Q21" i="27"/>
  <c r="R21" i="27"/>
  <c r="S21" i="27"/>
  <c r="T21" i="27"/>
  <c r="P22" i="27"/>
  <c r="Q22" i="27"/>
  <c r="R22" i="27"/>
  <c r="T22" i="27" s="1"/>
  <c r="S22" i="27"/>
  <c r="U22" i="27" s="1"/>
  <c r="P23" i="27"/>
  <c r="Q23" i="27"/>
  <c r="R23" i="27"/>
  <c r="S23" i="27"/>
  <c r="U23" i="27"/>
  <c r="P24" i="27"/>
  <c r="T24" i="27" s="1"/>
  <c r="Q24" i="27"/>
  <c r="R24" i="27"/>
  <c r="S24" i="27"/>
  <c r="P25" i="27"/>
  <c r="Q25" i="27"/>
  <c r="R25" i="27"/>
  <c r="S25" i="27"/>
  <c r="T25" i="27"/>
  <c r="P26" i="27"/>
  <c r="Q26" i="27"/>
  <c r="R26" i="27"/>
  <c r="S26" i="27"/>
  <c r="U26" i="27" s="1"/>
  <c r="T26" i="27"/>
  <c r="P27" i="27"/>
  <c r="T27" i="27" s="1"/>
  <c r="Q27" i="27"/>
  <c r="R27" i="27"/>
  <c r="S27" i="27"/>
  <c r="U27" i="27" s="1"/>
  <c r="P28" i="27"/>
  <c r="T28" i="27" s="1"/>
  <c r="Q28" i="27"/>
  <c r="R28" i="27"/>
  <c r="S28" i="27"/>
  <c r="P29" i="27"/>
  <c r="Q29" i="27"/>
  <c r="R29" i="27"/>
  <c r="S29" i="27"/>
  <c r="T29" i="27"/>
  <c r="P30" i="27"/>
  <c r="Q30" i="27"/>
  <c r="R30" i="27"/>
  <c r="T30" i="27" s="1"/>
  <c r="S30" i="27"/>
  <c r="U30" i="27" s="1"/>
  <c r="P31" i="27"/>
  <c r="Q31" i="27"/>
  <c r="R31" i="27"/>
  <c r="S31" i="27"/>
  <c r="U31" i="27" s="1"/>
  <c r="P32" i="27"/>
  <c r="T32" i="27" s="1"/>
  <c r="Q32" i="27"/>
  <c r="U32" i="27" s="1"/>
  <c r="R32" i="27"/>
  <c r="S32" i="27"/>
  <c r="S4" i="27"/>
  <c r="U4" i="27" s="1"/>
  <c r="Q4" i="27"/>
  <c r="R4" i="27"/>
  <c r="T4" i="27" s="1"/>
  <c r="P4" i="27"/>
  <c r="C5" i="27"/>
  <c r="D5" i="27"/>
  <c r="E5" i="27"/>
  <c r="F5" i="27"/>
  <c r="G5" i="27"/>
  <c r="H5" i="27"/>
  <c r="C6" i="27"/>
  <c r="G6" i="27" s="1"/>
  <c r="D6" i="27"/>
  <c r="E6" i="27"/>
  <c r="F6" i="27"/>
  <c r="C7" i="27"/>
  <c r="D7" i="27"/>
  <c r="E7" i="27"/>
  <c r="F7" i="27"/>
  <c r="C8" i="27"/>
  <c r="D8" i="27"/>
  <c r="E8" i="27"/>
  <c r="G8" i="27" s="1"/>
  <c r="F8" i="27"/>
  <c r="H8" i="27"/>
  <c r="C9" i="27"/>
  <c r="D9" i="27"/>
  <c r="E9" i="27"/>
  <c r="G9" i="27" s="1"/>
  <c r="F9" i="27"/>
  <c r="H9" i="27" s="1"/>
  <c r="C10" i="27"/>
  <c r="D10" i="27"/>
  <c r="E10" i="27"/>
  <c r="F10" i="27"/>
  <c r="C11" i="27"/>
  <c r="G11" i="27" s="1"/>
  <c r="D11" i="27"/>
  <c r="H11" i="27" s="1"/>
  <c r="E11" i="27"/>
  <c r="F11" i="27"/>
  <c r="C12" i="27"/>
  <c r="D12" i="27"/>
  <c r="E12" i="27"/>
  <c r="G12" i="27" s="1"/>
  <c r="F12" i="27"/>
  <c r="H12" i="27"/>
  <c r="C13" i="27"/>
  <c r="D13" i="27"/>
  <c r="E13" i="27"/>
  <c r="G13" i="27" s="1"/>
  <c r="F13" i="27"/>
  <c r="H13" i="27"/>
  <c r="C14" i="27"/>
  <c r="D14" i="27"/>
  <c r="H14" i="27" s="1"/>
  <c r="E14" i="27"/>
  <c r="F14" i="27"/>
  <c r="C15" i="27"/>
  <c r="G15" i="27" s="1"/>
  <c r="D15" i="27"/>
  <c r="E15" i="27"/>
  <c r="F15" i="27"/>
  <c r="C16" i="27"/>
  <c r="D16" i="27"/>
  <c r="E16" i="27"/>
  <c r="G16" i="27" s="1"/>
  <c r="F16" i="27"/>
  <c r="H16" i="27"/>
  <c r="C17" i="27"/>
  <c r="D17" i="27"/>
  <c r="E17" i="27"/>
  <c r="F17" i="27"/>
  <c r="G17" i="27"/>
  <c r="H17" i="27"/>
  <c r="C18" i="27"/>
  <c r="G18" i="27" s="1"/>
  <c r="D18" i="27"/>
  <c r="H18" i="27" s="1"/>
  <c r="E18" i="27"/>
  <c r="F18" i="27"/>
  <c r="C19" i="27"/>
  <c r="D19" i="27"/>
  <c r="E19" i="27"/>
  <c r="F19" i="27"/>
  <c r="C20" i="27"/>
  <c r="D20" i="27"/>
  <c r="E20" i="27"/>
  <c r="G20" i="27" s="1"/>
  <c r="F20" i="27"/>
  <c r="H20" i="27"/>
  <c r="C21" i="27"/>
  <c r="D21" i="27"/>
  <c r="E21" i="27"/>
  <c r="G21" i="27" s="1"/>
  <c r="F21" i="27"/>
  <c r="H21" i="27" s="1"/>
  <c r="C22" i="27"/>
  <c r="D22" i="27"/>
  <c r="E22" i="27"/>
  <c r="F22" i="27"/>
  <c r="C23" i="27"/>
  <c r="G23" i="27" s="1"/>
  <c r="D23" i="27"/>
  <c r="E23" i="27"/>
  <c r="F23" i="27"/>
  <c r="C24" i="27"/>
  <c r="D24" i="27"/>
  <c r="E24" i="27"/>
  <c r="G24" i="27" s="1"/>
  <c r="F24" i="27"/>
  <c r="H24" i="27"/>
  <c r="C25" i="27"/>
  <c r="D25" i="27"/>
  <c r="E25" i="27"/>
  <c r="F25" i="27"/>
  <c r="G25" i="27"/>
  <c r="H25" i="27"/>
  <c r="C26" i="27"/>
  <c r="G26" i="27" s="1"/>
  <c r="D26" i="27"/>
  <c r="H26" i="27" s="1"/>
  <c r="E26" i="27"/>
  <c r="F26" i="27"/>
  <c r="C27" i="27"/>
  <c r="D27" i="27"/>
  <c r="E27" i="27"/>
  <c r="F27" i="27"/>
  <c r="C28" i="27"/>
  <c r="D28" i="27"/>
  <c r="E28" i="27"/>
  <c r="G28" i="27" s="1"/>
  <c r="F28" i="27"/>
  <c r="H28" i="27" s="1"/>
  <c r="C29" i="27"/>
  <c r="D29" i="27"/>
  <c r="E29" i="27"/>
  <c r="F29" i="27"/>
  <c r="H29" i="27" s="1"/>
  <c r="G29" i="27"/>
  <c r="C30" i="27"/>
  <c r="G30" i="27" s="1"/>
  <c r="D30" i="27"/>
  <c r="E30" i="27"/>
  <c r="F30" i="27"/>
  <c r="C31" i="27"/>
  <c r="D31" i="27"/>
  <c r="H31" i="27" s="1"/>
  <c r="E31" i="27"/>
  <c r="F31" i="27"/>
  <c r="C32" i="27"/>
  <c r="D32" i="27"/>
  <c r="E32" i="27"/>
  <c r="G32" i="27" s="1"/>
  <c r="F32" i="27"/>
  <c r="H32" i="27"/>
  <c r="H4" i="27"/>
  <c r="G4" i="27"/>
  <c r="F4" i="27"/>
  <c r="E4" i="27"/>
  <c r="D4" i="27"/>
  <c r="C4" i="27"/>
  <c r="U20" i="27" l="1"/>
  <c r="U17" i="27"/>
  <c r="U12" i="27"/>
  <c r="U9" i="27"/>
  <c r="U28" i="27"/>
  <c r="T23" i="27"/>
  <c r="T15" i="27"/>
  <c r="T7" i="27"/>
  <c r="U25" i="27"/>
  <c r="T31" i="27"/>
  <c r="U29" i="27"/>
  <c r="U24" i="27"/>
  <c r="U21" i="27"/>
  <c r="U16" i="27"/>
  <c r="U13" i="27"/>
  <c r="U8" i="27"/>
  <c r="U5" i="27"/>
  <c r="T8" i="27"/>
  <c r="H7" i="27"/>
  <c r="H22" i="27"/>
  <c r="G19" i="27"/>
  <c r="H27" i="27"/>
  <c r="G22" i="27"/>
  <c r="H10" i="27"/>
  <c r="G7" i="27"/>
  <c r="G31" i="27"/>
  <c r="G14" i="27"/>
  <c r="H30" i="27"/>
  <c r="G27" i="27"/>
  <c r="H15" i="27"/>
  <c r="G10" i="27"/>
  <c r="H19" i="27"/>
  <c r="H23" i="27"/>
  <c r="H6" i="27"/>
  <c r="A80" i="23"/>
  <c r="X131" i="26"/>
  <c r="C132" i="26"/>
  <c r="D132" i="26"/>
  <c r="E132" i="26"/>
  <c r="F132" i="26"/>
  <c r="G132" i="26"/>
  <c r="H132" i="26"/>
  <c r="I132" i="26"/>
  <c r="J132" i="26"/>
  <c r="K132" i="26"/>
  <c r="L132" i="26"/>
  <c r="M132" i="26"/>
  <c r="N132" i="26"/>
  <c r="O132" i="26"/>
  <c r="P132" i="26"/>
  <c r="Q132" i="26"/>
  <c r="R132" i="26"/>
  <c r="S132" i="26"/>
  <c r="T132" i="26"/>
  <c r="U132" i="26"/>
  <c r="V132" i="26"/>
  <c r="W132" i="26"/>
  <c r="X132" i="26"/>
  <c r="C133" i="26"/>
  <c r="D133" i="26"/>
  <c r="E133" i="26"/>
  <c r="F133" i="26"/>
  <c r="G133" i="26"/>
  <c r="H133" i="26"/>
  <c r="I133" i="26"/>
  <c r="J133" i="26"/>
  <c r="K133" i="26"/>
  <c r="L133" i="26"/>
  <c r="M133" i="26"/>
  <c r="N133" i="26"/>
  <c r="O133" i="26"/>
  <c r="P133" i="26"/>
  <c r="Q133" i="26"/>
  <c r="R133" i="26"/>
  <c r="S133" i="26"/>
  <c r="T133" i="26"/>
  <c r="U133" i="26"/>
  <c r="V133" i="26"/>
  <c r="W133" i="26"/>
  <c r="X133" i="26"/>
  <c r="C134" i="26"/>
  <c r="D134" i="26"/>
  <c r="E134" i="26"/>
  <c r="F134" i="26"/>
  <c r="G134" i="26"/>
  <c r="H134" i="26"/>
  <c r="I134" i="26"/>
  <c r="J134" i="26"/>
  <c r="K134" i="26"/>
  <c r="L134" i="26"/>
  <c r="M134" i="26"/>
  <c r="N134" i="26"/>
  <c r="O134" i="26"/>
  <c r="P134" i="26"/>
  <c r="Q134" i="26"/>
  <c r="R134" i="26"/>
  <c r="S134" i="26"/>
  <c r="T134" i="26"/>
  <c r="U134" i="26"/>
  <c r="V134" i="26"/>
  <c r="W134" i="26"/>
  <c r="X134" i="26"/>
  <c r="C135" i="26"/>
  <c r="D135" i="26"/>
  <c r="E135" i="26"/>
  <c r="F135" i="26"/>
  <c r="G135" i="26"/>
  <c r="H135" i="26"/>
  <c r="I135" i="26"/>
  <c r="J135" i="26"/>
  <c r="K135" i="26"/>
  <c r="L135" i="26"/>
  <c r="M135" i="26"/>
  <c r="N135" i="26"/>
  <c r="O135" i="26"/>
  <c r="P135" i="26"/>
  <c r="Q135" i="26"/>
  <c r="R135" i="26"/>
  <c r="S135" i="26"/>
  <c r="T135" i="26"/>
  <c r="U135" i="26"/>
  <c r="V135" i="26"/>
  <c r="W135" i="26"/>
  <c r="X135" i="26"/>
  <c r="C136" i="26"/>
  <c r="D136" i="26"/>
  <c r="E136" i="26"/>
  <c r="F136" i="26"/>
  <c r="G136" i="26"/>
  <c r="H136" i="26"/>
  <c r="I136" i="26"/>
  <c r="J136" i="26"/>
  <c r="K136" i="26"/>
  <c r="L136" i="26"/>
  <c r="M136" i="26"/>
  <c r="N136" i="26"/>
  <c r="O136" i="26"/>
  <c r="P136" i="26"/>
  <c r="Q136" i="26"/>
  <c r="R136" i="26"/>
  <c r="S136" i="26"/>
  <c r="T136" i="26"/>
  <c r="U136" i="26"/>
  <c r="V136" i="26"/>
  <c r="W136" i="26"/>
  <c r="X136" i="26"/>
  <c r="C137" i="26"/>
  <c r="D137" i="26"/>
  <c r="E137" i="26"/>
  <c r="F137" i="26"/>
  <c r="G137" i="26"/>
  <c r="H137" i="26"/>
  <c r="I137" i="26"/>
  <c r="J137" i="26"/>
  <c r="K137" i="26"/>
  <c r="L137" i="26"/>
  <c r="M137" i="26"/>
  <c r="N137" i="26"/>
  <c r="O137" i="26"/>
  <c r="P137" i="26"/>
  <c r="Q137" i="26"/>
  <c r="R137" i="26"/>
  <c r="S137" i="26"/>
  <c r="T137" i="26"/>
  <c r="U137" i="26"/>
  <c r="V137" i="26"/>
  <c r="W137" i="26"/>
  <c r="X137" i="26"/>
  <c r="C138" i="26"/>
  <c r="D138" i="26"/>
  <c r="E138" i="26"/>
  <c r="F138" i="26"/>
  <c r="G138" i="26"/>
  <c r="H138" i="26"/>
  <c r="I138" i="26"/>
  <c r="J138" i="26"/>
  <c r="K138" i="26"/>
  <c r="L138" i="26"/>
  <c r="M138" i="26"/>
  <c r="N138" i="26"/>
  <c r="O138" i="26"/>
  <c r="P138" i="26"/>
  <c r="Q138" i="26"/>
  <c r="R138" i="26"/>
  <c r="S138" i="26"/>
  <c r="T138" i="26"/>
  <c r="U138" i="26"/>
  <c r="V138" i="26"/>
  <c r="W138" i="26"/>
  <c r="X138" i="26"/>
  <c r="C139" i="26"/>
  <c r="D139" i="26"/>
  <c r="E139" i="26"/>
  <c r="F139" i="26"/>
  <c r="G139" i="26"/>
  <c r="H139" i="26"/>
  <c r="I139" i="26"/>
  <c r="J139" i="26"/>
  <c r="K139" i="26"/>
  <c r="L139" i="26"/>
  <c r="M139" i="26"/>
  <c r="N139" i="26"/>
  <c r="O139" i="26"/>
  <c r="P139" i="26"/>
  <c r="Q139" i="26"/>
  <c r="R139" i="26"/>
  <c r="S139" i="26"/>
  <c r="T139" i="26"/>
  <c r="U139" i="26"/>
  <c r="V139" i="26"/>
  <c r="W139" i="26"/>
  <c r="X139" i="26"/>
  <c r="C140" i="26"/>
  <c r="D140" i="26"/>
  <c r="E140" i="26"/>
  <c r="F140" i="26"/>
  <c r="G140" i="26"/>
  <c r="H140" i="26"/>
  <c r="I140" i="26"/>
  <c r="J140" i="26"/>
  <c r="K140" i="26"/>
  <c r="L140" i="26"/>
  <c r="M140" i="26"/>
  <c r="N140" i="26"/>
  <c r="O140" i="26"/>
  <c r="P140" i="26"/>
  <c r="Q140" i="26"/>
  <c r="R140" i="26"/>
  <c r="S140" i="26"/>
  <c r="T140" i="26"/>
  <c r="U140" i="26"/>
  <c r="V140" i="26"/>
  <c r="W140" i="26"/>
  <c r="X140" i="26"/>
  <c r="C141" i="26"/>
  <c r="D141" i="26"/>
  <c r="E141" i="26"/>
  <c r="F141" i="26"/>
  <c r="G141" i="26"/>
  <c r="H141" i="26"/>
  <c r="I141" i="26"/>
  <c r="J141" i="26"/>
  <c r="K141" i="26"/>
  <c r="L141" i="26"/>
  <c r="M141" i="26"/>
  <c r="N141" i="26"/>
  <c r="O141" i="26"/>
  <c r="P141" i="26"/>
  <c r="Q141" i="26"/>
  <c r="R141" i="26"/>
  <c r="S141" i="26"/>
  <c r="T141" i="26"/>
  <c r="U141" i="26"/>
  <c r="V141" i="26"/>
  <c r="W141" i="26"/>
  <c r="X141" i="26"/>
  <c r="C142" i="26"/>
  <c r="D142" i="26"/>
  <c r="E142" i="26"/>
  <c r="F142" i="26"/>
  <c r="G142" i="26"/>
  <c r="H142" i="26"/>
  <c r="I142" i="26"/>
  <c r="J142" i="26"/>
  <c r="K142" i="26"/>
  <c r="L142" i="26"/>
  <c r="M142" i="26"/>
  <c r="N142" i="26"/>
  <c r="O142" i="26"/>
  <c r="P142" i="26"/>
  <c r="Q142" i="26"/>
  <c r="R142" i="26"/>
  <c r="S142" i="26"/>
  <c r="T142" i="26"/>
  <c r="U142" i="26"/>
  <c r="V142" i="26"/>
  <c r="W142" i="26"/>
  <c r="X142" i="26"/>
  <c r="C143" i="26"/>
  <c r="D143" i="26"/>
  <c r="E143" i="26"/>
  <c r="F143" i="26"/>
  <c r="G143" i="26"/>
  <c r="H143" i="26"/>
  <c r="I143" i="26"/>
  <c r="J143" i="26"/>
  <c r="K143" i="26"/>
  <c r="L143" i="26"/>
  <c r="M143" i="26"/>
  <c r="N143" i="26"/>
  <c r="O143" i="26"/>
  <c r="P143" i="26"/>
  <c r="Q143" i="26"/>
  <c r="R143" i="26"/>
  <c r="S143" i="26"/>
  <c r="T143" i="26"/>
  <c r="U143" i="26"/>
  <c r="V143" i="26"/>
  <c r="W143" i="26"/>
  <c r="X143" i="26"/>
  <c r="C144" i="26"/>
  <c r="D144" i="26"/>
  <c r="E144" i="26"/>
  <c r="F144" i="26"/>
  <c r="G144" i="26"/>
  <c r="H144" i="26"/>
  <c r="I144" i="26"/>
  <c r="J144" i="26"/>
  <c r="K144" i="26"/>
  <c r="L144" i="26"/>
  <c r="M144" i="26"/>
  <c r="N144" i="26"/>
  <c r="O144" i="26"/>
  <c r="P144" i="26"/>
  <c r="Q144" i="26"/>
  <c r="R144" i="26"/>
  <c r="S144" i="26"/>
  <c r="T144" i="26"/>
  <c r="U144" i="26"/>
  <c r="V144" i="26"/>
  <c r="W144" i="26"/>
  <c r="X144" i="26"/>
  <c r="C145" i="26"/>
  <c r="D145" i="26"/>
  <c r="E145" i="26"/>
  <c r="F145" i="26"/>
  <c r="G145" i="26"/>
  <c r="H145" i="26"/>
  <c r="I145" i="26"/>
  <c r="J145" i="26"/>
  <c r="K145" i="26"/>
  <c r="L145" i="26"/>
  <c r="M145" i="26"/>
  <c r="N145" i="26"/>
  <c r="O145" i="26"/>
  <c r="P145" i="26"/>
  <c r="Q145" i="26"/>
  <c r="R145" i="26"/>
  <c r="S145" i="26"/>
  <c r="T145" i="26"/>
  <c r="U145" i="26"/>
  <c r="V145" i="26"/>
  <c r="W145" i="26"/>
  <c r="X145" i="26"/>
  <c r="C146" i="26"/>
  <c r="D146" i="26"/>
  <c r="E146" i="26"/>
  <c r="F146" i="26"/>
  <c r="G146" i="26"/>
  <c r="H146" i="26"/>
  <c r="I146" i="26"/>
  <c r="J146" i="26"/>
  <c r="K146" i="26"/>
  <c r="L146" i="26"/>
  <c r="M146" i="26"/>
  <c r="N146" i="26"/>
  <c r="O146" i="26"/>
  <c r="P146" i="26"/>
  <c r="Q146" i="26"/>
  <c r="R146" i="26"/>
  <c r="S146" i="26"/>
  <c r="T146" i="26"/>
  <c r="U146" i="26"/>
  <c r="V146" i="26"/>
  <c r="W146" i="26"/>
  <c r="X146" i="26"/>
  <c r="C147" i="26"/>
  <c r="D147" i="26"/>
  <c r="E147" i="26"/>
  <c r="F147" i="26"/>
  <c r="G147" i="26"/>
  <c r="H147" i="26"/>
  <c r="I147" i="26"/>
  <c r="J147" i="26"/>
  <c r="K147" i="26"/>
  <c r="L147" i="26"/>
  <c r="M147" i="26"/>
  <c r="N147" i="26"/>
  <c r="O147" i="26"/>
  <c r="P147" i="26"/>
  <c r="Q147" i="26"/>
  <c r="R147" i="26"/>
  <c r="S147" i="26"/>
  <c r="T147" i="26"/>
  <c r="U147" i="26"/>
  <c r="V147" i="26"/>
  <c r="W147" i="26"/>
  <c r="X147" i="26"/>
  <c r="C148" i="26"/>
  <c r="D148" i="26"/>
  <c r="E148" i="26"/>
  <c r="F148" i="26"/>
  <c r="G148" i="26"/>
  <c r="H148" i="26"/>
  <c r="I148" i="26"/>
  <c r="J148" i="26"/>
  <c r="K148" i="26"/>
  <c r="L148" i="26"/>
  <c r="M148" i="26"/>
  <c r="N148" i="26"/>
  <c r="O148" i="26"/>
  <c r="P148" i="26"/>
  <c r="Q148" i="26"/>
  <c r="R148" i="26"/>
  <c r="S148" i="26"/>
  <c r="T148" i="26"/>
  <c r="U148" i="26"/>
  <c r="V148" i="26"/>
  <c r="W148" i="26"/>
  <c r="X148" i="26"/>
  <c r="C149" i="26"/>
  <c r="D149" i="26"/>
  <c r="E149" i="26"/>
  <c r="F149" i="26"/>
  <c r="G149" i="26"/>
  <c r="H149" i="26"/>
  <c r="I149" i="26"/>
  <c r="J149" i="26"/>
  <c r="K149" i="26"/>
  <c r="L149" i="26"/>
  <c r="M149" i="26"/>
  <c r="N149" i="26"/>
  <c r="O149" i="26"/>
  <c r="P149" i="26"/>
  <c r="Q149" i="26"/>
  <c r="R149" i="26"/>
  <c r="S149" i="26"/>
  <c r="T149" i="26"/>
  <c r="U149" i="26"/>
  <c r="V149" i="26"/>
  <c r="W149" i="26"/>
  <c r="X149" i="26"/>
  <c r="C150" i="26"/>
  <c r="D150" i="26"/>
  <c r="E150" i="26"/>
  <c r="F150" i="26"/>
  <c r="G150" i="26"/>
  <c r="H150" i="26"/>
  <c r="I150" i="26"/>
  <c r="J150" i="26"/>
  <c r="K150" i="26"/>
  <c r="L150" i="26"/>
  <c r="M150" i="26"/>
  <c r="N150" i="26"/>
  <c r="O150" i="26"/>
  <c r="P150" i="26"/>
  <c r="Q150" i="26"/>
  <c r="R150" i="26"/>
  <c r="S150" i="26"/>
  <c r="T150" i="26"/>
  <c r="U150" i="26"/>
  <c r="V150" i="26"/>
  <c r="W150" i="26"/>
  <c r="X150" i="26"/>
  <c r="C151" i="26"/>
  <c r="D151" i="26"/>
  <c r="E151" i="26"/>
  <c r="F151" i="26"/>
  <c r="G151" i="26"/>
  <c r="H151" i="26"/>
  <c r="I151" i="26"/>
  <c r="J151" i="26"/>
  <c r="K151" i="26"/>
  <c r="L151" i="26"/>
  <c r="M151" i="26"/>
  <c r="N151" i="26"/>
  <c r="O151" i="26"/>
  <c r="P151" i="26"/>
  <c r="Q151" i="26"/>
  <c r="R151" i="26"/>
  <c r="S151" i="26"/>
  <c r="T151" i="26"/>
  <c r="U151" i="26"/>
  <c r="V151" i="26"/>
  <c r="W151" i="26"/>
  <c r="X151" i="26"/>
  <c r="C152" i="26"/>
  <c r="D152" i="26"/>
  <c r="E152" i="26"/>
  <c r="F152" i="26"/>
  <c r="G152" i="26"/>
  <c r="H152" i="26"/>
  <c r="I152" i="26"/>
  <c r="J152" i="26"/>
  <c r="K152" i="26"/>
  <c r="L152" i="26"/>
  <c r="M152" i="26"/>
  <c r="N152" i="26"/>
  <c r="O152" i="26"/>
  <c r="P152" i="26"/>
  <c r="Q152" i="26"/>
  <c r="R152" i="26"/>
  <c r="S152" i="26"/>
  <c r="T152" i="26"/>
  <c r="U152" i="26"/>
  <c r="V152" i="26"/>
  <c r="W152" i="26"/>
  <c r="X152" i="26"/>
  <c r="C153" i="26"/>
  <c r="D153" i="26"/>
  <c r="E153" i="26"/>
  <c r="F153" i="26"/>
  <c r="G153" i="26"/>
  <c r="H153" i="26"/>
  <c r="I153" i="26"/>
  <c r="J153" i="26"/>
  <c r="K153" i="26"/>
  <c r="L153" i="26"/>
  <c r="M153" i="26"/>
  <c r="N153" i="26"/>
  <c r="O153" i="26"/>
  <c r="P153" i="26"/>
  <c r="Q153" i="26"/>
  <c r="R153" i="26"/>
  <c r="S153" i="26"/>
  <c r="T153" i="26"/>
  <c r="U153" i="26"/>
  <c r="V153" i="26"/>
  <c r="W153" i="26"/>
  <c r="X153" i="26"/>
  <c r="C154" i="26"/>
  <c r="D154" i="26"/>
  <c r="E154" i="26"/>
  <c r="F154" i="26"/>
  <c r="G154" i="26"/>
  <c r="H154" i="26"/>
  <c r="I154" i="26"/>
  <c r="J154" i="26"/>
  <c r="K154" i="26"/>
  <c r="L154" i="26"/>
  <c r="M154" i="26"/>
  <c r="N154" i="26"/>
  <c r="O154" i="26"/>
  <c r="P154" i="26"/>
  <c r="Q154" i="26"/>
  <c r="R154" i="26"/>
  <c r="S154" i="26"/>
  <c r="T154" i="26"/>
  <c r="U154" i="26"/>
  <c r="V154" i="26"/>
  <c r="W154" i="26"/>
  <c r="X154" i="26"/>
  <c r="C155" i="26"/>
  <c r="D155" i="26"/>
  <c r="E155" i="26"/>
  <c r="F155" i="26"/>
  <c r="G155" i="26"/>
  <c r="H155" i="26"/>
  <c r="I155" i="26"/>
  <c r="J155" i="26"/>
  <c r="K155" i="26"/>
  <c r="L155" i="26"/>
  <c r="M155" i="26"/>
  <c r="N155" i="26"/>
  <c r="O155" i="26"/>
  <c r="P155" i="26"/>
  <c r="Q155" i="26"/>
  <c r="R155" i="26"/>
  <c r="S155" i="26"/>
  <c r="T155" i="26"/>
  <c r="U155" i="26"/>
  <c r="V155" i="26"/>
  <c r="W155" i="26"/>
  <c r="X155" i="26"/>
  <c r="C156" i="26"/>
  <c r="D156" i="26"/>
  <c r="E156" i="26"/>
  <c r="F156" i="26"/>
  <c r="G156" i="26"/>
  <c r="H156" i="26"/>
  <c r="I156" i="26"/>
  <c r="J156" i="26"/>
  <c r="K156" i="26"/>
  <c r="L156" i="26"/>
  <c r="M156" i="26"/>
  <c r="N156" i="26"/>
  <c r="O156" i="26"/>
  <c r="P156" i="26"/>
  <c r="Q156" i="26"/>
  <c r="R156" i="26"/>
  <c r="S156" i="26"/>
  <c r="T156" i="26"/>
  <c r="U156" i="26"/>
  <c r="V156" i="26"/>
  <c r="W156" i="26"/>
  <c r="X156" i="26"/>
  <c r="C157" i="26"/>
  <c r="D157" i="26"/>
  <c r="E157" i="26"/>
  <c r="F157" i="26"/>
  <c r="G157" i="26"/>
  <c r="H157" i="26"/>
  <c r="I157" i="26"/>
  <c r="J157" i="26"/>
  <c r="K157" i="26"/>
  <c r="L157" i="26"/>
  <c r="M157" i="26"/>
  <c r="N157" i="26"/>
  <c r="O157" i="26"/>
  <c r="P157" i="26"/>
  <c r="Q157" i="26"/>
  <c r="R157" i="26"/>
  <c r="S157" i="26"/>
  <c r="T157" i="26"/>
  <c r="U157" i="26"/>
  <c r="V157" i="26"/>
  <c r="W157" i="26"/>
  <c r="X157" i="26"/>
  <c r="C158" i="26"/>
  <c r="D158" i="26"/>
  <c r="E158" i="26"/>
  <c r="F158" i="26"/>
  <c r="G158" i="26"/>
  <c r="H158" i="26"/>
  <c r="I158" i="26"/>
  <c r="J158" i="26"/>
  <c r="K158" i="26"/>
  <c r="L158" i="26"/>
  <c r="M158" i="26"/>
  <c r="N158" i="26"/>
  <c r="O158" i="26"/>
  <c r="P158" i="26"/>
  <c r="Q158" i="26"/>
  <c r="R158" i="26"/>
  <c r="S158" i="26"/>
  <c r="T158" i="26"/>
  <c r="U158" i="26"/>
  <c r="V158" i="26"/>
  <c r="W158" i="26"/>
  <c r="X158" i="26"/>
  <c r="C159" i="26"/>
  <c r="D159" i="26"/>
  <c r="E159" i="26"/>
  <c r="F159" i="26"/>
  <c r="G159" i="26"/>
  <c r="H159" i="26"/>
  <c r="I159" i="26"/>
  <c r="J159" i="26"/>
  <c r="K159" i="26"/>
  <c r="L159" i="26"/>
  <c r="M159" i="26"/>
  <c r="N159" i="26"/>
  <c r="O159" i="26"/>
  <c r="P159" i="26"/>
  <c r="Q159" i="26"/>
  <c r="R159" i="26"/>
  <c r="S159" i="26"/>
  <c r="T159" i="26"/>
  <c r="U159" i="26"/>
  <c r="V159" i="26"/>
  <c r="W159" i="26"/>
  <c r="X159" i="26"/>
  <c r="C160" i="26"/>
  <c r="D160" i="26"/>
  <c r="E160" i="26"/>
  <c r="F160" i="26"/>
  <c r="G160" i="26"/>
  <c r="H160" i="26"/>
  <c r="I160" i="26"/>
  <c r="J160" i="26"/>
  <c r="K160" i="26"/>
  <c r="L160" i="26"/>
  <c r="M160" i="26"/>
  <c r="N160" i="26"/>
  <c r="O160" i="26"/>
  <c r="P160" i="26"/>
  <c r="Q160" i="26"/>
  <c r="R160" i="26"/>
  <c r="S160" i="26"/>
  <c r="T160" i="26"/>
  <c r="U160" i="26"/>
  <c r="V160" i="26"/>
  <c r="W160" i="26"/>
  <c r="X160"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A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W131" i="26"/>
  <c r="V131" i="26"/>
  <c r="U131" i="26"/>
  <c r="T131" i="26"/>
  <c r="S131" i="26"/>
  <c r="R131" i="26"/>
  <c r="Q131" i="26"/>
  <c r="P131" i="26"/>
  <c r="O131" i="26"/>
  <c r="N131" i="26"/>
  <c r="M131" i="26"/>
  <c r="L131" i="26"/>
  <c r="K131" i="26"/>
  <c r="J131" i="26"/>
  <c r="I131" i="26"/>
  <c r="H131" i="26"/>
  <c r="G131" i="26"/>
  <c r="F131" i="26"/>
  <c r="E131" i="26"/>
  <c r="D131" i="26"/>
  <c r="C131" i="26"/>
  <c r="B131" i="26"/>
  <c r="A129" i="26"/>
  <c r="A128" i="26"/>
  <c r="A127" i="26"/>
  <c r="A126" i="26"/>
  <c r="A125" i="26"/>
  <c r="A124" i="26"/>
  <c r="A123" i="26"/>
  <c r="A57" i="26" s="1"/>
  <c r="A103" i="23" s="1"/>
  <c r="A122" i="26"/>
  <c r="A56" i="26" s="1"/>
  <c r="A102" i="23" s="1"/>
  <c r="A121" i="26"/>
  <c r="A120" i="26"/>
  <c r="A54" i="26" s="1"/>
  <c r="A100" i="23" s="1"/>
  <c r="A119" i="26"/>
  <c r="A53" i="26" s="1"/>
  <c r="A99" i="23" s="1"/>
  <c r="A118" i="26"/>
  <c r="A52" i="26" s="1"/>
  <c r="A98" i="23" s="1"/>
  <c r="A117" i="26"/>
  <c r="A51" i="26" s="1"/>
  <c r="A97" i="23" s="1"/>
  <c r="A116" i="26"/>
  <c r="A115" i="26"/>
  <c r="A49" i="26" s="1"/>
  <c r="A95" i="23" s="1"/>
  <c r="A114" i="26"/>
  <c r="A48" i="26" s="1"/>
  <c r="A94" i="23" s="1"/>
  <c r="A113" i="26"/>
  <c r="A112" i="26"/>
  <c r="A46" i="26" s="1"/>
  <c r="A92" i="23" s="1"/>
  <c r="A111" i="26"/>
  <c r="A45" i="26" s="1"/>
  <c r="A91" i="23" s="1"/>
  <c r="A110" i="26"/>
  <c r="A109" i="26"/>
  <c r="A43" i="26" s="1"/>
  <c r="A89" i="23" s="1"/>
  <c r="A108" i="26"/>
  <c r="A107" i="26"/>
  <c r="A41" i="26" s="1"/>
  <c r="A87" i="23" s="1"/>
  <c r="A106" i="26"/>
  <c r="A40" i="26" s="1"/>
  <c r="A86" i="23" s="1"/>
  <c r="A105" i="26"/>
  <c r="A104" i="26"/>
  <c r="A38" i="26" s="1"/>
  <c r="A84" i="23" s="1"/>
  <c r="A103" i="26"/>
  <c r="A37" i="26" s="1"/>
  <c r="A83" i="23" s="1"/>
  <c r="A102" i="26"/>
  <c r="A36" i="26" s="1"/>
  <c r="A82" i="23" s="1"/>
  <c r="A101" i="26"/>
  <c r="A35" i="26" s="1"/>
  <c r="A81" i="23" s="1"/>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2" i="26"/>
  <c r="A108" i="23" s="1"/>
  <c r="A61" i="26"/>
  <c r="A107" i="23" s="1"/>
  <c r="A60" i="26"/>
  <c r="A106" i="23" s="1"/>
  <c r="A59" i="26"/>
  <c r="A105" i="23" s="1"/>
  <c r="A58" i="26"/>
  <c r="A104" i="23" s="1"/>
  <c r="A55" i="26"/>
  <c r="A101" i="23" s="1"/>
  <c r="A50" i="26"/>
  <c r="A96" i="23" s="1"/>
  <c r="A47" i="26"/>
  <c r="A93" i="23" s="1"/>
  <c r="A44" i="26"/>
  <c r="A90" i="23" s="1"/>
  <c r="A42" i="26"/>
  <c r="A88" i="23" s="1"/>
  <c r="A39" i="26"/>
  <c r="A85" i="23" s="1"/>
  <c r="B34" i="26"/>
  <c r="A79" i="23" s="1"/>
  <c r="D31" i="26"/>
  <c r="B31" i="26"/>
  <c r="A31" i="26"/>
  <c r="D30" i="26"/>
  <c r="B30" i="26"/>
  <c r="A30" i="26"/>
  <c r="D29" i="26"/>
  <c r="B29" i="26"/>
  <c r="A29" i="26"/>
  <c r="D28" i="26"/>
  <c r="B28" i="26"/>
  <c r="A28" i="26"/>
  <c r="B27" i="26"/>
  <c r="A27" i="26"/>
  <c r="D26" i="26"/>
  <c r="B26" i="26"/>
  <c r="A26" i="26"/>
  <c r="D25" i="26"/>
  <c r="B25" i="26"/>
  <c r="A25" i="26"/>
  <c r="D24" i="26"/>
  <c r="B24" i="26"/>
  <c r="A24" i="26"/>
  <c r="D23" i="26"/>
  <c r="B23" i="26"/>
  <c r="A23" i="26"/>
  <c r="D22" i="26"/>
  <c r="B22" i="26"/>
  <c r="A22" i="26"/>
  <c r="D21" i="26"/>
  <c r="B21" i="26"/>
  <c r="A21" i="26"/>
  <c r="D20" i="26"/>
  <c r="B20" i="26"/>
  <c r="A20" i="26"/>
  <c r="B19" i="26"/>
  <c r="A19" i="26"/>
  <c r="D18" i="26"/>
  <c r="B18" i="26"/>
  <c r="A18" i="26"/>
  <c r="D17" i="26"/>
  <c r="B17" i="26"/>
  <c r="A17" i="26"/>
  <c r="D16" i="26"/>
  <c r="B16" i="26"/>
  <c r="A16" i="26"/>
  <c r="D15" i="26"/>
  <c r="B15" i="26"/>
  <c r="A15" i="26"/>
  <c r="D14" i="26"/>
  <c r="B14" i="26"/>
  <c r="A14" i="26"/>
  <c r="D13" i="26"/>
  <c r="B13" i="26"/>
  <c r="A13" i="26"/>
  <c r="D12" i="26"/>
  <c r="B12" i="26"/>
  <c r="A12" i="26"/>
  <c r="D11" i="26"/>
  <c r="B11" i="26"/>
  <c r="A11" i="26"/>
  <c r="D10" i="26"/>
  <c r="B10" i="26"/>
  <c r="A10" i="26"/>
  <c r="D9" i="26"/>
  <c r="B9" i="26"/>
  <c r="A9" i="26"/>
  <c r="D8" i="26"/>
  <c r="B8" i="26"/>
  <c r="A8" i="26"/>
  <c r="D7" i="26"/>
  <c r="B7" i="26"/>
  <c r="A7" i="26"/>
  <c r="D6" i="26"/>
  <c r="B6" i="26"/>
  <c r="A6" i="26"/>
  <c r="D5" i="26"/>
  <c r="B5" i="26"/>
  <c r="A5" i="26"/>
  <c r="D4" i="26"/>
  <c r="B4" i="26"/>
  <c r="A4" i="26"/>
  <c r="AD2" i="26"/>
  <c r="Z2" i="26"/>
  <c r="Y2" i="26"/>
  <c r="X2" i="26"/>
  <c r="W2" i="26"/>
  <c r="V2" i="26"/>
  <c r="U2" i="26"/>
  <c r="T2" i="26"/>
  <c r="S2" i="26"/>
  <c r="R2" i="26"/>
  <c r="Q2" i="26"/>
  <c r="P2" i="26"/>
  <c r="O2" i="26"/>
  <c r="N2" i="26"/>
  <c r="M2" i="26"/>
  <c r="L2" i="26"/>
  <c r="K2" i="26"/>
  <c r="J2" i="26"/>
  <c r="I2" i="26"/>
  <c r="H2" i="26"/>
  <c r="G2" i="26"/>
  <c r="F2" i="26"/>
  <c r="E2" i="26"/>
  <c r="C127" i="21"/>
  <c r="D127" i="21"/>
  <c r="E127" i="21"/>
  <c r="F127" i="21"/>
  <c r="G127" i="21"/>
  <c r="H127" i="21"/>
  <c r="I127" i="21"/>
  <c r="J127" i="21"/>
  <c r="K127" i="21"/>
  <c r="L127" i="21"/>
  <c r="M127" i="21"/>
  <c r="N127" i="21"/>
  <c r="O127" i="21"/>
  <c r="P127" i="21"/>
  <c r="Q127" i="21"/>
  <c r="R127" i="21"/>
  <c r="S127" i="21"/>
  <c r="T127" i="21"/>
  <c r="U127" i="21"/>
  <c r="V127" i="21"/>
  <c r="W127" i="21"/>
  <c r="C128" i="21"/>
  <c r="D128" i="21"/>
  <c r="E128" i="21"/>
  <c r="F128" i="21"/>
  <c r="G128" i="21"/>
  <c r="H128" i="21"/>
  <c r="I128" i="21"/>
  <c r="J128" i="21"/>
  <c r="K128" i="21"/>
  <c r="L128" i="21"/>
  <c r="M128" i="21"/>
  <c r="N128" i="21"/>
  <c r="O128" i="21"/>
  <c r="P128" i="21"/>
  <c r="Q128" i="21"/>
  <c r="R128" i="21"/>
  <c r="S128" i="21"/>
  <c r="T128" i="21"/>
  <c r="U128" i="21"/>
  <c r="V128" i="21"/>
  <c r="W128" i="21"/>
  <c r="C129" i="21"/>
  <c r="D129" i="21"/>
  <c r="E129" i="21"/>
  <c r="F129" i="21"/>
  <c r="G129" i="21"/>
  <c r="H129" i="21"/>
  <c r="I129" i="21"/>
  <c r="J129" i="21"/>
  <c r="K129" i="21"/>
  <c r="L129" i="21"/>
  <c r="M129" i="21"/>
  <c r="N129" i="21"/>
  <c r="O129" i="21"/>
  <c r="P129" i="21"/>
  <c r="Q129" i="21"/>
  <c r="R129" i="21"/>
  <c r="S129" i="21"/>
  <c r="T129" i="21"/>
  <c r="U129" i="21"/>
  <c r="V129" i="21"/>
  <c r="W129" i="21"/>
  <c r="C130" i="21"/>
  <c r="D130" i="21"/>
  <c r="E130" i="21"/>
  <c r="F130" i="21"/>
  <c r="G130" i="21"/>
  <c r="H130" i="21"/>
  <c r="I130" i="21"/>
  <c r="J130" i="21"/>
  <c r="K130" i="21"/>
  <c r="L130" i="21"/>
  <c r="M130" i="21"/>
  <c r="N130" i="21"/>
  <c r="O130" i="21"/>
  <c r="P130" i="21"/>
  <c r="Q130" i="21"/>
  <c r="R130" i="21"/>
  <c r="S130" i="21"/>
  <c r="T130" i="21"/>
  <c r="U130" i="21"/>
  <c r="V130" i="21"/>
  <c r="W130" i="21"/>
  <c r="C131" i="21"/>
  <c r="D131" i="21"/>
  <c r="E131" i="21"/>
  <c r="F131" i="21"/>
  <c r="G131" i="21"/>
  <c r="H131" i="21"/>
  <c r="I131" i="21"/>
  <c r="J131" i="21"/>
  <c r="K131" i="21"/>
  <c r="L131" i="21"/>
  <c r="M131" i="21"/>
  <c r="N131" i="21"/>
  <c r="O131" i="21"/>
  <c r="P131" i="21"/>
  <c r="Q131" i="21"/>
  <c r="R131" i="21"/>
  <c r="S131" i="21"/>
  <c r="T131" i="21"/>
  <c r="U131" i="21"/>
  <c r="V131" i="21"/>
  <c r="W131" i="21"/>
  <c r="C132" i="21"/>
  <c r="D132" i="21"/>
  <c r="E132" i="21"/>
  <c r="F132" i="21"/>
  <c r="G132" i="21"/>
  <c r="H132" i="21"/>
  <c r="I132" i="21"/>
  <c r="J132" i="21"/>
  <c r="K132" i="21"/>
  <c r="L132" i="21"/>
  <c r="M132" i="21"/>
  <c r="N132" i="21"/>
  <c r="O132" i="21"/>
  <c r="P132" i="21"/>
  <c r="Q132" i="21"/>
  <c r="R132" i="21"/>
  <c r="S132" i="21"/>
  <c r="T132" i="21"/>
  <c r="U132" i="21"/>
  <c r="V132" i="21"/>
  <c r="W132" i="21"/>
  <c r="C133" i="21"/>
  <c r="D133" i="21"/>
  <c r="E133" i="21"/>
  <c r="F133" i="21"/>
  <c r="G133" i="21"/>
  <c r="H133" i="21"/>
  <c r="I133" i="21"/>
  <c r="J133" i="21"/>
  <c r="K133" i="21"/>
  <c r="L133" i="21"/>
  <c r="M133" i="21"/>
  <c r="N133" i="21"/>
  <c r="O133" i="21"/>
  <c r="P133" i="21"/>
  <c r="Q133" i="21"/>
  <c r="R133" i="21"/>
  <c r="S133" i="21"/>
  <c r="T133" i="21"/>
  <c r="U133" i="21"/>
  <c r="V133" i="21"/>
  <c r="W133" i="21"/>
  <c r="C134" i="21"/>
  <c r="D134" i="21"/>
  <c r="E134" i="21"/>
  <c r="F134" i="21"/>
  <c r="G134" i="21"/>
  <c r="H134" i="21"/>
  <c r="I134" i="21"/>
  <c r="J134" i="21"/>
  <c r="K134" i="21"/>
  <c r="L134" i="21"/>
  <c r="M134" i="21"/>
  <c r="N134" i="21"/>
  <c r="O134" i="21"/>
  <c r="P134" i="21"/>
  <c r="Q134" i="21"/>
  <c r="R134" i="21"/>
  <c r="S134" i="21"/>
  <c r="T134" i="21"/>
  <c r="U134" i="21"/>
  <c r="V134" i="21"/>
  <c r="W134" i="21"/>
  <c r="C135" i="21"/>
  <c r="D135" i="21"/>
  <c r="E135" i="21"/>
  <c r="F135" i="21"/>
  <c r="G135" i="21"/>
  <c r="H135" i="21"/>
  <c r="I135" i="21"/>
  <c r="J135" i="21"/>
  <c r="K135" i="21"/>
  <c r="L135" i="21"/>
  <c r="M135" i="21"/>
  <c r="N135" i="21"/>
  <c r="O135" i="21"/>
  <c r="P135" i="21"/>
  <c r="Q135" i="21"/>
  <c r="R135" i="21"/>
  <c r="S135" i="21"/>
  <c r="T135" i="21"/>
  <c r="U135" i="21"/>
  <c r="V135" i="21"/>
  <c r="W135" i="21"/>
  <c r="C136" i="21"/>
  <c r="D136" i="21"/>
  <c r="E136" i="21"/>
  <c r="F136" i="21"/>
  <c r="G136" i="21"/>
  <c r="H136" i="21"/>
  <c r="I136" i="21"/>
  <c r="J136" i="21"/>
  <c r="K136" i="21"/>
  <c r="L136" i="21"/>
  <c r="M136" i="21"/>
  <c r="N136" i="21"/>
  <c r="O136" i="21"/>
  <c r="P136" i="21"/>
  <c r="Q136" i="21"/>
  <c r="R136" i="21"/>
  <c r="S136" i="21"/>
  <c r="T136" i="21"/>
  <c r="U136" i="21"/>
  <c r="V136" i="21"/>
  <c r="W136" i="21"/>
  <c r="C137" i="21"/>
  <c r="D137" i="21"/>
  <c r="E137" i="21"/>
  <c r="F137" i="21"/>
  <c r="G137" i="21"/>
  <c r="H137" i="21"/>
  <c r="I137" i="21"/>
  <c r="J137" i="21"/>
  <c r="K137" i="21"/>
  <c r="L137" i="21"/>
  <c r="M137" i="21"/>
  <c r="N137" i="21"/>
  <c r="O137" i="21"/>
  <c r="P137" i="21"/>
  <c r="Q137" i="21"/>
  <c r="R137" i="21"/>
  <c r="S137" i="21"/>
  <c r="T137" i="21"/>
  <c r="U137" i="21"/>
  <c r="V137" i="21"/>
  <c r="W137" i="21"/>
  <c r="C138" i="21"/>
  <c r="D138" i="21"/>
  <c r="E138" i="21"/>
  <c r="F138" i="21"/>
  <c r="G138" i="21"/>
  <c r="H138" i="21"/>
  <c r="I138" i="21"/>
  <c r="J138" i="21"/>
  <c r="K138" i="21"/>
  <c r="L138" i="21"/>
  <c r="M138" i="21"/>
  <c r="N138" i="21"/>
  <c r="O138" i="21"/>
  <c r="P138" i="21"/>
  <c r="Q138" i="21"/>
  <c r="R138" i="21"/>
  <c r="S138" i="21"/>
  <c r="T138" i="21"/>
  <c r="U138" i="21"/>
  <c r="V138" i="21"/>
  <c r="W138" i="21"/>
  <c r="C139" i="21"/>
  <c r="D139" i="21"/>
  <c r="E139" i="21"/>
  <c r="F139" i="21"/>
  <c r="G139" i="21"/>
  <c r="H139" i="21"/>
  <c r="I139" i="21"/>
  <c r="J139" i="21"/>
  <c r="K139" i="21"/>
  <c r="L139" i="21"/>
  <c r="M139" i="21"/>
  <c r="N139" i="21"/>
  <c r="O139" i="21"/>
  <c r="P139" i="21"/>
  <c r="Q139" i="21"/>
  <c r="R139" i="21"/>
  <c r="S139" i="21"/>
  <c r="T139" i="21"/>
  <c r="U139" i="21"/>
  <c r="V139" i="21"/>
  <c r="W139" i="21"/>
  <c r="C140" i="21"/>
  <c r="D140" i="21"/>
  <c r="E140" i="21"/>
  <c r="F140" i="21"/>
  <c r="G140" i="21"/>
  <c r="H140" i="21"/>
  <c r="I140" i="21"/>
  <c r="J140" i="21"/>
  <c r="K140" i="21"/>
  <c r="L140" i="21"/>
  <c r="M140" i="21"/>
  <c r="N140" i="21"/>
  <c r="O140" i="21"/>
  <c r="P140" i="21"/>
  <c r="Q140" i="21"/>
  <c r="R140" i="21"/>
  <c r="S140" i="21"/>
  <c r="T140" i="21"/>
  <c r="U140" i="21"/>
  <c r="V140" i="21"/>
  <c r="W140" i="21"/>
  <c r="C141" i="21"/>
  <c r="D141" i="21"/>
  <c r="E141" i="21"/>
  <c r="F141" i="21"/>
  <c r="G141" i="21"/>
  <c r="H141" i="21"/>
  <c r="I141" i="21"/>
  <c r="J141" i="21"/>
  <c r="K141" i="21"/>
  <c r="L141" i="21"/>
  <c r="M141" i="21"/>
  <c r="N141" i="21"/>
  <c r="O141" i="21"/>
  <c r="P141" i="21"/>
  <c r="Q141" i="21"/>
  <c r="R141" i="21"/>
  <c r="S141" i="21"/>
  <c r="T141" i="21"/>
  <c r="U141" i="21"/>
  <c r="V141" i="21"/>
  <c r="W141" i="21"/>
  <c r="C142" i="21"/>
  <c r="D142" i="21"/>
  <c r="E142" i="21"/>
  <c r="F142" i="21"/>
  <c r="G142" i="21"/>
  <c r="H142" i="21"/>
  <c r="I142" i="21"/>
  <c r="J142" i="21"/>
  <c r="K142" i="21"/>
  <c r="L142" i="21"/>
  <c r="M142" i="21"/>
  <c r="N142" i="21"/>
  <c r="O142" i="21"/>
  <c r="P142" i="21"/>
  <c r="Q142" i="21"/>
  <c r="R142" i="21"/>
  <c r="S142" i="21"/>
  <c r="T142" i="21"/>
  <c r="U142" i="21"/>
  <c r="V142" i="21"/>
  <c r="W142" i="21"/>
  <c r="C143" i="21"/>
  <c r="D143" i="21"/>
  <c r="E143" i="21"/>
  <c r="F143" i="21"/>
  <c r="G143" i="21"/>
  <c r="H143" i="21"/>
  <c r="I143" i="21"/>
  <c r="J143" i="21"/>
  <c r="K143" i="21"/>
  <c r="L143" i="21"/>
  <c r="M143" i="21"/>
  <c r="N143" i="21"/>
  <c r="O143" i="21"/>
  <c r="P143" i="21"/>
  <c r="Q143" i="21"/>
  <c r="R143" i="21"/>
  <c r="S143" i="21"/>
  <c r="T143" i="21"/>
  <c r="U143" i="21"/>
  <c r="V143" i="21"/>
  <c r="W143" i="21"/>
  <c r="C144" i="21"/>
  <c r="D144" i="21"/>
  <c r="E144" i="21"/>
  <c r="F144" i="21"/>
  <c r="G144" i="21"/>
  <c r="H144" i="21"/>
  <c r="I144" i="21"/>
  <c r="J144" i="21"/>
  <c r="K144" i="21"/>
  <c r="L144" i="21"/>
  <c r="M144" i="21"/>
  <c r="N144" i="21"/>
  <c r="O144" i="21"/>
  <c r="P144" i="21"/>
  <c r="Q144" i="21"/>
  <c r="R144" i="21"/>
  <c r="S144" i="21"/>
  <c r="T144" i="21"/>
  <c r="U144" i="21"/>
  <c r="V144" i="21"/>
  <c r="W144" i="21"/>
  <c r="C145" i="21"/>
  <c r="D145" i="21"/>
  <c r="E145" i="21"/>
  <c r="F145" i="21"/>
  <c r="G145" i="21"/>
  <c r="H145" i="21"/>
  <c r="I145" i="21"/>
  <c r="J145" i="21"/>
  <c r="K145" i="21"/>
  <c r="L145" i="21"/>
  <c r="M145" i="21"/>
  <c r="N145" i="21"/>
  <c r="O145" i="21"/>
  <c r="P145" i="21"/>
  <c r="Q145" i="21"/>
  <c r="R145" i="21"/>
  <c r="S145" i="21"/>
  <c r="T145" i="21"/>
  <c r="U145" i="21"/>
  <c r="V145" i="21"/>
  <c r="W145" i="21"/>
  <c r="C146" i="21"/>
  <c r="D146" i="21"/>
  <c r="E146" i="21"/>
  <c r="F146" i="21"/>
  <c r="G146" i="21"/>
  <c r="H146" i="21"/>
  <c r="I146" i="21"/>
  <c r="J146" i="21"/>
  <c r="K146" i="21"/>
  <c r="L146" i="21"/>
  <c r="M146" i="21"/>
  <c r="N146" i="21"/>
  <c r="O146" i="21"/>
  <c r="P146" i="21"/>
  <c r="Q146" i="21"/>
  <c r="R146" i="21"/>
  <c r="S146" i="21"/>
  <c r="T146" i="21"/>
  <c r="U146" i="21"/>
  <c r="V146" i="21"/>
  <c r="W146" i="21"/>
  <c r="C147" i="21"/>
  <c r="D147" i="21"/>
  <c r="E147" i="21"/>
  <c r="F147" i="21"/>
  <c r="G147" i="21"/>
  <c r="H147" i="21"/>
  <c r="I147" i="21"/>
  <c r="J147" i="21"/>
  <c r="K147" i="21"/>
  <c r="L147" i="21"/>
  <c r="M147" i="21"/>
  <c r="N147" i="21"/>
  <c r="O147" i="21"/>
  <c r="P147" i="21"/>
  <c r="Q147" i="21"/>
  <c r="R147" i="21"/>
  <c r="S147" i="21"/>
  <c r="T147" i="21"/>
  <c r="U147" i="21"/>
  <c r="V147" i="21"/>
  <c r="W147" i="21"/>
  <c r="C148" i="21"/>
  <c r="D148" i="21"/>
  <c r="E148" i="21"/>
  <c r="F148" i="21"/>
  <c r="G148" i="21"/>
  <c r="H148" i="21"/>
  <c r="I148" i="21"/>
  <c r="J148" i="21"/>
  <c r="K148" i="21"/>
  <c r="L148" i="21"/>
  <c r="M148" i="21"/>
  <c r="N148" i="21"/>
  <c r="O148" i="21"/>
  <c r="P148" i="21"/>
  <c r="Q148" i="21"/>
  <c r="R148" i="21"/>
  <c r="S148" i="21"/>
  <c r="T148" i="21"/>
  <c r="U148" i="21"/>
  <c r="V148" i="21"/>
  <c r="W148" i="21"/>
  <c r="C149" i="21"/>
  <c r="D149" i="21"/>
  <c r="E149" i="21"/>
  <c r="F149" i="21"/>
  <c r="G149" i="21"/>
  <c r="H149" i="21"/>
  <c r="I149" i="21"/>
  <c r="J149" i="21"/>
  <c r="K149" i="21"/>
  <c r="L149" i="21"/>
  <c r="M149" i="21"/>
  <c r="N149" i="21"/>
  <c r="O149" i="21"/>
  <c r="P149" i="21"/>
  <c r="Q149" i="21"/>
  <c r="R149" i="21"/>
  <c r="S149" i="21"/>
  <c r="T149" i="21"/>
  <c r="U149" i="21"/>
  <c r="V149" i="21"/>
  <c r="W149" i="21"/>
  <c r="C150" i="21"/>
  <c r="D150" i="21"/>
  <c r="E150" i="21"/>
  <c r="F150" i="21"/>
  <c r="G150" i="21"/>
  <c r="H150" i="21"/>
  <c r="I150" i="21"/>
  <c r="J150" i="21"/>
  <c r="K150" i="21"/>
  <c r="L150" i="21"/>
  <c r="M150" i="21"/>
  <c r="N150" i="21"/>
  <c r="O150" i="21"/>
  <c r="P150" i="21"/>
  <c r="Q150" i="21"/>
  <c r="R150" i="21"/>
  <c r="S150" i="21"/>
  <c r="T150" i="21"/>
  <c r="U150" i="21"/>
  <c r="V150" i="21"/>
  <c r="W150" i="21"/>
  <c r="C151" i="21"/>
  <c r="D151" i="21"/>
  <c r="E151" i="21"/>
  <c r="F151" i="21"/>
  <c r="G151" i="21"/>
  <c r="H151" i="21"/>
  <c r="I151" i="21"/>
  <c r="J151" i="21"/>
  <c r="K151" i="21"/>
  <c r="L151" i="21"/>
  <c r="M151" i="21"/>
  <c r="N151" i="21"/>
  <c r="O151" i="21"/>
  <c r="P151" i="21"/>
  <c r="Q151" i="21"/>
  <c r="R151" i="21"/>
  <c r="S151" i="21"/>
  <c r="T151" i="21"/>
  <c r="U151" i="21"/>
  <c r="V151" i="21"/>
  <c r="W151" i="21"/>
  <c r="C152" i="21"/>
  <c r="D152" i="21"/>
  <c r="E152" i="21"/>
  <c r="F152" i="21"/>
  <c r="G152" i="21"/>
  <c r="H152" i="21"/>
  <c r="I152" i="21"/>
  <c r="J152" i="21"/>
  <c r="K152" i="21"/>
  <c r="L152" i="21"/>
  <c r="M152" i="21"/>
  <c r="N152" i="21"/>
  <c r="O152" i="21"/>
  <c r="P152" i="21"/>
  <c r="Q152" i="21"/>
  <c r="R152" i="21"/>
  <c r="S152" i="21"/>
  <c r="T152" i="21"/>
  <c r="U152" i="21"/>
  <c r="V152" i="21"/>
  <c r="W152" i="21"/>
  <c r="C153" i="21"/>
  <c r="D153" i="21"/>
  <c r="E153" i="21"/>
  <c r="F153" i="21"/>
  <c r="G153" i="21"/>
  <c r="H153" i="21"/>
  <c r="I153" i="21"/>
  <c r="J153" i="21"/>
  <c r="K153" i="21"/>
  <c r="L153" i="21"/>
  <c r="M153" i="21"/>
  <c r="N153" i="21"/>
  <c r="O153" i="21"/>
  <c r="P153" i="21"/>
  <c r="Q153" i="21"/>
  <c r="R153" i="21"/>
  <c r="S153" i="21"/>
  <c r="T153" i="21"/>
  <c r="U153" i="21"/>
  <c r="V153" i="21"/>
  <c r="W153" i="21"/>
  <c r="C154" i="21"/>
  <c r="D154" i="21"/>
  <c r="E154" i="21"/>
  <c r="F154" i="21"/>
  <c r="G154" i="21"/>
  <c r="H154" i="21"/>
  <c r="I154" i="21"/>
  <c r="J154" i="21"/>
  <c r="K154" i="21"/>
  <c r="L154" i="21"/>
  <c r="M154" i="21"/>
  <c r="N154" i="21"/>
  <c r="O154" i="21"/>
  <c r="P154" i="21"/>
  <c r="Q154" i="21"/>
  <c r="R154" i="21"/>
  <c r="S154" i="21"/>
  <c r="T154" i="21"/>
  <c r="U154" i="21"/>
  <c r="V154" i="21"/>
  <c r="W154" i="21"/>
  <c r="C155" i="21"/>
  <c r="D155" i="21"/>
  <c r="E155" i="21"/>
  <c r="F155" i="21"/>
  <c r="G155" i="21"/>
  <c r="H155" i="21"/>
  <c r="I155" i="21"/>
  <c r="J155" i="21"/>
  <c r="K155" i="21"/>
  <c r="L155" i="21"/>
  <c r="M155" i="21"/>
  <c r="N155" i="21"/>
  <c r="O155" i="21"/>
  <c r="P155" i="21"/>
  <c r="Q155" i="21"/>
  <c r="R155" i="21"/>
  <c r="S155" i="21"/>
  <c r="T155" i="21"/>
  <c r="U155" i="21"/>
  <c r="V155" i="21"/>
  <c r="W155" i="21"/>
  <c r="C156" i="21"/>
  <c r="D156" i="21"/>
  <c r="E156" i="21"/>
  <c r="F156" i="21"/>
  <c r="G156" i="21"/>
  <c r="H156" i="21"/>
  <c r="I156" i="21"/>
  <c r="J156" i="21"/>
  <c r="K156" i="21"/>
  <c r="L156" i="21"/>
  <c r="M156" i="21"/>
  <c r="N156" i="21"/>
  <c r="O156" i="21"/>
  <c r="P156" i="21"/>
  <c r="Q156" i="21"/>
  <c r="R156" i="21"/>
  <c r="S156" i="21"/>
  <c r="T156" i="21"/>
  <c r="U156" i="21"/>
  <c r="V156" i="21"/>
  <c r="W156" i="21"/>
  <c r="C98" i="26" l="1"/>
  <c r="V70" i="26"/>
  <c r="C11" i="26"/>
  <c r="X108" i="26" s="1"/>
  <c r="P83" i="26"/>
  <c r="C67" i="26"/>
  <c r="C8" i="26"/>
  <c r="X105" i="26" s="1"/>
  <c r="C12" i="26"/>
  <c r="X109" i="26" s="1"/>
  <c r="C16" i="26"/>
  <c r="X113" i="26" s="1"/>
  <c r="C20" i="26"/>
  <c r="X117" i="26" s="1"/>
  <c r="C24" i="26"/>
  <c r="X121" i="26" s="1"/>
  <c r="C28" i="26"/>
  <c r="X125" i="26" s="1"/>
  <c r="X129" i="26"/>
  <c r="F78" i="26"/>
  <c r="F74" i="26"/>
  <c r="W71" i="26"/>
  <c r="C5" i="26"/>
  <c r="X102" i="26" s="1"/>
  <c r="C9" i="26"/>
  <c r="P9" i="26" s="1"/>
  <c r="C13" i="26"/>
  <c r="X110" i="26" s="1"/>
  <c r="C17" i="26"/>
  <c r="X114" i="26" s="1"/>
  <c r="C21" i="26"/>
  <c r="X118" i="26" s="1"/>
  <c r="C25" i="26"/>
  <c r="X122" i="26" s="1"/>
  <c r="C29" i="26"/>
  <c r="X126" i="26" s="1"/>
  <c r="Q67" i="26"/>
  <c r="C6" i="26"/>
  <c r="X103" i="26" s="1"/>
  <c r="C10" i="26"/>
  <c r="X107" i="26" s="1"/>
  <c r="C14" i="26"/>
  <c r="X111" i="26" s="1"/>
  <c r="C18" i="26"/>
  <c r="X115" i="26" s="1"/>
  <c r="C22" i="26"/>
  <c r="X119" i="26" s="1"/>
  <c r="C26" i="26"/>
  <c r="X123" i="26" s="1"/>
  <c r="C30" i="26"/>
  <c r="P30" i="26" s="1"/>
  <c r="F94" i="26"/>
  <c r="C27" i="26"/>
  <c r="X124" i="26" s="1"/>
  <c r="V90" i="26"/>
  <c r="R88" i="26"/>
  <c r="F86" i="26"/>
  <c r="C19" i="26"/>
  <c r="X116" i="26" s="1"/>
  <c r="V82" i="26"/>
  <c r="P75" i="26"/>
  <c r="E74" i="26"/>
  <c r="O70" i="26"/>
  <c r="T69" i="26"/>
  <c r="S68" i="26"/>
  <c r="C7" i="26"/>
  <c r="X104" i="26" s="1"/>
  <c r="C15" i="26"/>
  <c r="X112" i="26" s="1"/>
  <c r="C23" i="26"/>
  <c r="X120" i="26" s="1"/>
  <c r="C31" i="26"/>
  <c r="X128" i="26" s="1"/>
  <c r="V86" i="26"/>
  <c r="C129" i="26"/>
  <c r="P87" i="26"/>
  <c r="O75" i="26"/>
  <c r="Q71" i="26"/>
  <c r="P67" i="26"/>
  <c r="C4" i="26"/>
  <c r="J4" i="26" s="1"/>
  <c r="J92" i="26"/>
  <c r="J88" i="26"/>
  <c r="R84" i="26"/>
  <c r="R80" i="26"/>
  <c r="J76" i="26"/>
  <c r="S72" i="26"/>
  <c r="R68" i="26"/>
  <c r="C94" i="26"/>
  <c r="T93" i="26"/>
  <c r="T89" i="26"/>
  <c r="L85" i="26"/>
  <c r="T77" i="26"/>
  <c r="T73" i="26"/>
  <c r="S69" i="26"/>
  <c r="N94" i="26"/>
  <c r="N15" i="26"/>
  <c r="T15" i="26"/>
  <c r="X28" i="26"/>
  <c r="P21" i="26"/>
  <c r="L24" i="26"/>
  <c r="W67" i="26"/>
  <c r="W70" i="26"/>
  <c r="C73" i="26"/>
  <c r="M74" i="26"/>
  <c r="N78" i="26"/>
  <c r="L81" i="26"/>
  <c r="N86" i="26"/>
  <c r="P91" i="26"/>
  <c r="U13" i="26"/>
  <c r="R14" i="26"/>
  <c r="G23" i="26"/>
  <c r="D69" i="26"/>
  <c r="E70" i="26"/>
  <c r="C72" i="26"/>
  <c r="D73" i="26"/>
  <c r="N74" i="26"/>
  <c r="T81" i="26"/>
  <c r="J84" i="26"/>
  <c r="D89" i="26"/>
  <c r="I68" i="26"/>
  <c r="E69" i="26"/>
  <c r="F70" i="26"/>
  <c r="G71" i="26"/>
  <c r="I72" i="26"/>
  <c r="K73" i="26"/>
  <c r="U74" i="26"/>
  <c r="H79" i="26"/>
  <c r="L89" i="26"/>
  <c r="L23" i="26"/>
  <c r="H67" i="26"/>
  <c r="J68" i="26"/>
  <c r="K69" i="26"/>
  <c r="G70" i="26"/>
  <c r="H71" i="26"/>
  <c r="J72" i="26"/>
  <c r="L73" i="26"/>
  <c r="D77" i="26"/>
  <c r="P79" i="26"/>
  <c r="F82" i="26"/>
  <c r="H87" i="26"/>
  <c r="I67" i="26"/>
  <c r="K68" i="26"/>
  <c r="L69" i="26"/>
  <c r="M70" i="26"/>
  <c r="I71" i="26"/>
  <c r="K72" i="26"/>
  <c r="G75" i="26"/>
  <c r="L77" i="26"/>
  <c r="N82" i="26"/>
  <c r="D85" i="26"/>
  <c r="D93" i="26"/>
  <c r="H91" i="26"/>
  <c r="L93" i="26"/>
  <c r="M22" i="26"/>
  <c r="O67" i="26"/>
  <c r="Q68" i="26"/>
  <c r="M69" i="26"/>
  <c r="N70" i="26"/>
  <c r="O71" i="26"/>
  <c r="R72" i="26"/>
  <c r="H75" i="26"/>
  <c r="J80" i="26"/>
  <c r="N90" i="26"/>
  <c r="Z8" i="26"/>
  <c r="F14" i="26"/>
  <c r="X14" i="26"/>
  <c r="Y15" i="26"/>
  <c r="U11" i="26"/>
  <c r="Z21" i="26"/>
  <c r="V10" i="26"/>
  <c r="G12" i="26"/>
  <c r="Z14" i="26"/>
  <c r="X11" i="26"/>
  <c r="O28" i="26"/>
  <c r="S67" i="26"/>
  <c r="K67" i="26"/>
  <c r="R67" i="26"/>
  <c r="J67" i="26"/>
  <c r="V67" i="26"/>
  <c r="N67" i="26"/>
  <c r="F67" i="26"/>
  <c r="U67" i="26"/>
  <c r="M67" i="26"/>
  <c r="E67" i="26"/>
  <c r="T67" i="26"/>
  <c r="L67" i="26"/>
  <c r="D67" i="26"/>
  <c r="U68" i="26"/>
  <c r="M68" i="26"/>
  <c r="E68" i="26"/>
  <c r="T68" i="26"/>
  <c r="L68" i="26"/>
  <c r="D68" i="26"/>
  <c r="P68" i="26"/>
  <c r="H68" i="26"/>
  <c r="W68" i="26"/>
  <c r="O68" i="26"/>
  <c r="G68" i="26"/>
  <c r="V68" i="26"/>
  <c r="N68" i="26"/>
  <c r="F68" i="26"/>
  <c r="W69" i="26"/>
  <c r="O69" i="26"/>
  <c r="G69" i="26"/>
  <c r="V69" i="26"/>
  <c r="N69" i="26"/>
  <c r="F69" i="26"/>
  <c r="R69" i="26"/>
  <c r="J69" i="26"/>
  <c r="Q69" i="26"/>
  <c r="I69" i="26"/>
  <c r="P69" i="26"/>
  <c r="H69" i="26"/>
  <c r="Q70" i="26"/>
  <c r="I70" i="26"/>
  <c r="P70" i="26"/>
  <c r="H70" i="26"/>
  <c r="T70" i="26"/>
  <c r="L70" i="26"/>
  <c r="D70" i="26"/>
  <c r="S70" i="26"/>
  <c r="K70" i="26"/>
  <c r="C70" i="26"/>
  <c r="R70" i="26"/>
  <c r="J70" i="26"/>
  <c r="S71" i="26"/>
  <c r="K71" i="26"/>
  <c r="C71" i="26"/>
  <c r="R71" i="26"/>
  <c r="J71" i="26"/>
  <c r="V71" i="26"/>
  <c r="N71" i="26"/>
  <c r="F71" i="26"/>
  <c r="U71" i="26"/>
  <c r="M71" i="26"/>
  <c r="E71" i="26"/>
  <c r="T71" i="26"/>
  <c r="L71" i="26"/>
  <c r="D71" i="26"/>
  <c r="U72" i="26"/>
  <c r="M72" i="26"/>
  <c r="E72" i="26"/>
  <c r="T72" i="26"/>
  <c r="L72" i="26"/>
  <c r="D72" i="26"/>
  <c r="P72" i="26"/>
  <c r="H72" i="26"/>
  <c r="W72" i="26"/>
  <c r="O72" i="26"/>
  <c r="G72" i="26"/>
  <c r="V72" i="26"/>
  <c r="N72" i="26"/>
  <c r="F72" i="26"/>
  <c r="W73" i="26"/>
  <c r="O73" i="26"/>
  <c r="G73" i="26"/>
  <c r="V73" i="26"/>
  <c r="N73" i="26"/>
  <c r="F73" i="26"/>
  <c r="U73" i="26"/>
  <c r="M73" i="26"/>
  <c r="E73" i="26"/>
  <c r="R73" i="26"/>
  <c r="J73" i="26"/>
  <c r="Q73" i="26"/>
  <c r="I73" i="26"/>
  <c r="P73" i="26"/>
  <c r="H73" i="26"/>
  <c r="Q74" i="26"/>
  <c r="I74" i="26"/>
  <c r="P74" i="26"/>
  <c r="H74" i="26"/>
  <c r="W74" i="26"/>
  <c r="O74" i="26"/>
  <c r="G74" i="26"/>
  <c r="T74" i="26"/>
  <c r="L74" i="26"/>
  <c r="D74" i="26"/>
  <c r="S74" i="26"/>
  <c r="K74" i="26"/>
  <c r="C74" i="26"/>
  <c r="R74" i="26"/>
  <c r="J74" i="26"/>
  <c r="S75" i="26"/>
  <c r="K75" i="26"/>
  <c r="C75" i="26"/>
  <c r="R75" i="26"/>
  <c r="J75" i="26"/>
  <c r="Q75" i="26"/>
  <c r="I75" i="26"/>
  <c r="W75" i="26"/>
  <c r="V75" i="26"/>
  <c r="N75" i="26"/>
  <c r="F75" i="26"/>
  <c r="U75" i="26"/>
  <c r="M75" i="26"/>
  <c r="E75" i="26"/>
  <c r="T75" i="26"/>
  <c r="L75" i="26"/>
  <c r="D75" i="26"/>
  <c r="U76" i="26"/>
  <c r="M76" i="26"/>
  <c r="E76" i="26"/>
  <c r="T76" i="26"/>
  <c r="L76" i="26"/>
  <c r="D76" i="26"/>
  <c r="S76" i="26"/>
  <c r="K76" i="26"/>
  <c r="C76" i="26"/>
  <c r="Q76" i="26"/>
  <c r="I76" i="26"/>
  <c r="P76" i="26"/>
  <c r="H76" i="26"/>
  <c r="W76" i="26"/>
  <c r="O76" i="26"/>
  <c r="G76" i="26"/>
  <c r="V76" i="26"/>
  <c r="N76" i="26"/>
  <c r="F76" i="26"/>
  <c r="W77" i="26"/>
  <c r="O77" i="26"/>
  <c r="G77" i="26"/>
  <c r="V77" i="26"/>
  <c r="N77" i="26"/>
  <c r="F77" i="26"/>
  <c r="U77" i="26"/>
  <c r="M77" i="26"/>
  <c r="E77" i="26"/>
  <c r="S77" i="26"/>
  <c r="K77" i="26"/>
  <c r="C77" i="26"/>
  <c r="R77" i="26"/>
  <c r="J77" i="26"/>
  <c r="Q77" i="26"/>
  <c r="I77" i="26"/>
  <c r="P77" i="26"/>
  <c r="H77" i="26"/>
  <c r="Q78" i="26"/>
  <c r="I78" i="26"/>
  <c r="P78" i="26"/>
  <c r="H78" i="26"/>
  <c r="W78" i="26"/>
  <c r="O78" i="26"/>
  <c r="G78" i="26"/>
  <c r="U78" i="26"/>
  <c r="M78" i="26"/>
  <c r="E78" i="26"/>
  <c r="T78" i="26"/>
  <c r="L78" i="26"/>
  <c r="D78" i="26"/>
  <c r="S78" i="26"/>
  <c r="K78" i="26"/>
  <c r="C78" i="26"/>
  <c r="R78" i="26"/>
  <c r="J78" i="26"/>
  <c r="S79" i="26"/>
  <c r="K79" i="26"/>
  <c r="C79" i="26"/>
  <c r="R79" i="26"/>
  <c r="J79" i="26"/>
  <c r="Q79" i="26"/>
  <c r="I79" i="26"/>
  <c r="W79" i="26"/>
  <c r="O79" i="26"/>
  <c r="G79" i="26"/>
  <c r="V79" i="26"/>
  <c r="N79" i="26"/>
  <c r="F79" i="26"/>
  <c r="U79" i="26"/>
  <c r="M79" i="26"/>
  <c r="E79" i="26"/>
  <c r="T79" i="26"/>
  <c r="L79" i="26"/>
  <c r="D79" i="26"/>
  <c r="U80" i="26"/>
  <c r="M80" i="26"/>
  <c r="E80" i="26"/>
  <c r="T80" i="26"/>
  <c r="L80" i="26"/>
  <c r="D80" i="26"/>
  <c r="S80" i="26"/>
  <c r="K80" i="26"/>
  <c r="C80" i="26"/>
  <c r="Q80" i="26"/>
  <c r="I80" i="26"/>
  <c r="P80" i="26"/>
  <c r="H80" i="26"/>
  <c r="W80" i="26"/>
  <c r="O80" i="26"/>
  <c r="G80" i="26"/>
  <c r="V80" i="26"/>
  <c r="N80" i="26"/>
  <c r="F80" i="26"/>
  <c r="W81" i="26"/>
  <c r="O81" i="26"/>
  <c r="G81" i="26"/>
  <c r="V81" i="26"/>
  <c r="N81" i="26"/>
  <c r="F81" i="26"/>
  <c r="U81" i="26"/>
  <c r="M81" i="26"/>
  <c r="E81" i="26"/>
  <c r="S81" i="26"/>
  <c r="K81" i="26"/>
  <c r="C81" i="26"/>
  <c r="R81" i="26"/>
  <c r="J81" i="26"/>
  <c r="Q81" i="26"/>
  <c r="I81" i="26"/>
  <c r="P81" i="26"/>
  <c r="H81" i="26"/>
  <c r="Q82" i="26"/>
  <c r="I82" i="26"/>
  <c r="P82" i="26"/>
  <c r="H82" i="26"/>
  <c r="W82" i="26"/>
  <c r="O82" i="26"/>
  <c r="G82" i="26"/>
  <c r="U82" i="26"/>
  <c r="M82" i="26"/>
  <c r="E82" i="26"/>
  <c r="T82" i="26"/>
  <c r="L82" i="26"/>
  <c r="D82" i="26"/>
  <c r="S82" i="26"/>
  <c r="K82" i="26"/>
  <c r="C82" i="26"/>
  <c r="R82" i="26"/>
  <c r="J82" i="26"/>
  <c r="S83" i="26"/>
  <c r="K83" i="26"/>
  <c r="C83" i="26"/>
  <c r="R83" i="26"/>
  <c r="J83" i="26"/>
  <c r="Q83" i="26"/>
  <c r="I83" i="26"/>
  <c r="W83" i="26"/>
  <c r="O83" i="26"/>
  <c r="G83" i="26"/>
  <c r="V83" i="26"/>
  <c r="N83" i="26"/>
  <c r="F83" i="26"/>
  <c r="U83" i="26"/>
  <c r="M83" i="26"/>
  <c r="E83" i="26"/>
  <c r="T83" i="26"/>
  <c r="L83" i="26"/>
  <c r="D83" i="26"/>
  <c r="U84" i="26"/>
  <c r="M84" i="26"/>
  <c r="E84" i="26"/>
  <c r="T84" i="26"/>
  <c r="L84" i="26"/>
  <c r="D84" i="26"/>
  <c r="S84" i="26"/>
  <c r="K84" i="26"/>
  <c r="C84" i="26"/>
  <c r="Q84" i="26"/>
  <c r="I84" i="26"/>
  <c r="P84" i="26"/>
  <c r="H84" i="26"/>
  <c r="W84" i="26"/>
  <c r="O84" i="26"/>
  <c r="G84" i="26"/>
  <c r="V84" i="26"/>
  <c r="N84" i="26"/>
  <c r="F84" i="26"/>
  <c r="W85" i="26"/>
  <c r="O85" i="26"/>
  <c r="G85" i="26"/>
  <c r="V85" i="26"/>
  <c r="N85" i="26"/>
  <c r="F85" i="26"/>
  <c r="U85" i="26"/>
  <c r="M85" i="26"/>
  <c r="E85" i="26"/>
  <c r="S85" i="26"/>
  <c r="K85" i="26"/>
  <c r="C85" i="26"/>
  <c r="R85" i="26"/>
  <c r="J85" i="26"/>
  <c r="Q85" i="26"/>
  <c r="I85" i="26"/>
  <c r="P85" i="26"/>
  <c r="H85" i="26"/>
  <c r="Q86" i="26"/>
  <c r="I86" i="26"/>
  <c r="P86" i="26"/>
  <c r="H86" i="26"/>
  <c r="W86" i="26"/>
  <c r="O86" i="26"/>
  <c r="G86" i="26"/>
  <c r="U86" i="26"/>
  <c r="M86" i="26"/>
  <c r="E86" i="26"/>
  <c r="T86" i="26"/>
  <c r="L86" i="26"/>
  <c r="D86" i="26"/>
  <c r="S86" i="26"/>
  <c r="K86" i="26"/>
  <c r="C86" i="26"/>
  <c r="R86" i="26"/>
  <c r="J86" i="26"/>
  <c r="S87" i="26"/>
  <c r="K87" i="26"/>
  <c r="C87" i="26"/>
  <c r="R87" i="26"/>
  <c r="J87" i="26"/>
  <c r="Q87" i="26"/>
  <c r="I87" i="26"/>
  <c r="W87" i="26"/>
  <c r="O87" i="26"/>
  <c r="G87" i="26"/>
  <c r="V87" i="26"/>
  <c r="N87" i="26"/>
  <c r="F87" i="26"/>
  <c r="U87" i="26"/>
  <c r="M87" i="26"/>
  <c r="E87" i="26"/>
  <c r="T87" i="26"/>
  <c r="L87" i="26"/>
  <c r="D87" i="26"/>
  <c r="U88" i="26"/>
  <c r="M88" i="26"/>
  <c r="E88" i="26"/>
  <c r="T88" i="26"/>
  <c r="L88" i="26"/>
  <c r="D88" i="26"/>
  <c r="S88" i="26"/>
  <c r="K88" i="26"/>
  <c r="C88" i="26"/>
  <c r="Q88" i="26"/>
  <c r="I88" i="26"/>
  <c r="P88" i="26"/>
  <c r="H88" i="26"/>
  <c r="W88" i="26"/>
  <c r="O88" i="26"/>
  <c r="G88" i="26"/>
  <c r="V88" i="26"/>
  <c r="N88" i="26"/>
  <c r="F88" i="26"/>
  <c r="W89" i="26"/>
  <c r="O89" i="26"/>
  <c r="G89" i="26"/>
  <c r="V89" i="26"/>
  <c r="N89" i="26"/>
  <c r="F89" i="26"/>
  <c r="U89" i="26"/>
  <c r="M89" i="26"/>
  <c r="E89" i="26"/>
  <c r="S89" i="26"/>
  <c r="K89" i="26"/>
  <c r="C89" i="26"/>
  <c r="R89" i="26"/>
  <c r="J89" i="26"/>
  <c r="Q89" i="26"/>
  <c r="I89" i="26"/>
  <c r="P89" i="26"/>
  <c r="H89" i="26"/>
  <c r="Q90" i="26"/>
  <c r="I90" i="26"/>
  <c r="P90" i="26"/>
  <c r="H90" i="26"/>
  <c r="W90" i="26"/>
  <c r="O90" i="26"/>
  <c r="G90" i="26"/>
  <c r="U90" i="26"/>
  <c r="M90" i="26"/>
  <c r="E90" i="26"/>
  <c r="T90" i="26"/>
  <c r="L90" i="26"/>
  <c r="D90" i="26"/>
  <c r="S90" i="26"/>
  <c r="K90" i="26"/>
  <c r="C90" i="26"/>
  <c r="R90" i="26"/>
  <c r="J90" i="26"/>
  <c r="S91" i="26"/>
  <c r="K91" i="26"/>
  <c r="C91" i="26"/>
  <c r="R91" i="26"/>
  <c r="J91" i="26"/>
  <c r="Q91" i="26"/>
  <c r="I91" i="26"/>
  <c r="W91" i="26"/>
  <c r="O91" i="26"/>
  <c r="G91" i="26"/>
  <c r="V91" i="26"/>
  <c r="N91" i="26"/>
  <c r="F91" i="26"/>
  <c r="U91" i="26"/>
  <c r="M91" i="26"/>
  <c r="E91" i="26"/>
  <c r="T91" i="26"/>
  <c r="L91" i="26"/>
  <c r="D91" i="26"/>
  <c r="U92" i="26"/>
  <c r="M92" i="26"/>
  <c r="E92" i="26"/>
  <c r="T92" i="26"/>
  <c r="L92" i="26"/>
  <c r="D92" i="26"/>
  <c r="S92" i="26"/>
  <c r="K92" i="26"/>
  <c r="C92" i="26"/>
  <c r="Q92" i="26"/>
  <c r="I92" i="26"/>
  <c r="P92" i="26"/>
  <c r="H92" i="26"/>
  <c r="W92" i="26"/>
  <c r="O92" i="26"/>
  <c r="G92" i="26"/>
  <c r="V92" i="26"/>
  <c r="N92" i="26"/>
  <c r="F92" i="26"/>
  <c r="W93" i="26"/>
  <c r="O93" i="26"/>
  <c r="G93" i="26"/>
  <c r="V93" i="26"/>
  <c r="N93" i="26"/>
  <c r="F93" i="26"/>
  <c r="U93" i="26"/>
  <c r="M93" i="26"/>
  <c r="E93" i="26"/>
  <c r="S93" i="26"/>
  <c r="K93" i="26"/>
  <c r="C93" i="26"/>
  <c r="R93" i="26"/>
  <c r="J93" i="26"/>
  <c r="Q93" i="26"/>
  <c r="I93" i="26"/>
  <c r="W127" i="26"/>
  <c r="P93" i="26"/>
  <c r="H93" i="26"/>
  <c r="Q94" i="26"/>
  <c r="I94" i="26"/>
  <c r="P94" i="26"/>
  <c r="H94" i="26"/>
  <c r="W94" i="26"/>
  <c r="O94" i="26"/>
  <c r="G94" i="26"/>
  <c r="U94" i="26"/>
  <c r="M94" i="26"/>
  <c r="E94" i="26"/>
  <c r="T94" i="26"/>
  <c r="L94" i="26"/>
  <c r="D94" i="26"/>
  <c r="S94" i="26"/>
  <c r="K94" i="26"/>
  <c r="R94" i="26"/>
  <c r="J94" i="26"/>
  <c r="G129" i="26"/>
  <c r="U129" i="26"/>
  <c r="E129" i="26"/>
  <c r="S129" i="26"/>
  <c r="D129" i="26"/>
  <c r="M129" i="26"/>
  <c r="L129" i="26"/>
  <c r="K129" i="26"/>
  <c r="H129" i="26"/>
  <c r="N11" i="26"/>
  <c r="G21" i="26"/>
  <c r="O11" i="26"/>
  <c r="J14" i="26"/>
  <c r="X10" i="26"/>
  <c r="Y11" i="26"/>
  <c r="L21" i="26"/>
  <c r="L11" i="26"/>
  <c r="W11" i="26"/>
  <c r="F11" i="26"/>
  <c r="J21" i="26"/>
  <c r="N22" i="26"/>
  <c r="P11" i="26"/>
  <c r="H11" i="26"/>
  <c r="Z11" i="26"/>
  <c r="Q13" i="26"/>
  <c r="N14" i="26"/>
  <c r="W17" i="26"/>
  <c r="O129" i="26"/>
  <c r="E11" i="26"/>
  <c r="M13" i="26"/>
  <c r="G11" i="26"/>
  <c r="I17" i="26"/>
  <c r="Q11" i="26"/>
  <c r="M21" i="26"/>
  <c r="R22" i="26"/>
  <c r="H7" i="26"/>
  <c r="T8" i="26"/>
  <c r="I11" i="26"/>
  <c r="X17" i="26"/>
  <c r="F22" i="26"/>
  <c r="S22" i="26"/>
  <c r="S28" i="26"/>
  <c r="G67" i="26"/>
  <c r="C68" i="26"/>
  <c r="C69" i="26"/>
  <c r="U69" i="26"/>
  <c r="U70" i="26"/>
  <c r="P71" i="26"/>
  <c r="Q72" i="26"/>
  <c r="S73" i="26"/>
  <c r="V74" i="26"/>
  <c r="R76" i="26"/>
  <c r="V78" i="26"/>
  <c r="D81" i="26"/>
  <c r="H83" i="26"/>
  <c r="T85" i="26"/>
  <c r="F90" i="26"/>
  <c r="R92" i="26"/>
  <c r="V94" i="26"/>
  <c r="P129" i="26"/>
  <c r="T116" i="26"/>
  <c r="L116" i="26"/>
  <c r="K50" i="26" s="1"/>
  <c r="D116" i="26"/>
  <c r="S116" i="26"/>
  <c r="K116" i="26"/>
  <c r="J50" i="26" s="1"/>
  <c r="C116" i="26"/>
  <c r="R116" i="26"/>
  <c r="J116" i="26"/>
  <c r="I50" i="26" s="1"/>
  <c r="Q116" i="26"/>
  <c r="P50" i="26" s="1"/>
  <c r="I116" i="26"/>
  <c r="H50" i="26" s="1"/>
  <c r="H96" i="23" s="1"/>
  <c r="P116" i="26"/>
  <c r="O50" i="26" s="1"/>
  <c r="H116" i="26"/>
  <c r="G50" i="26" s="1"/>
  <c r="G96" i="23" s="1"/>
  <c r="W116" i="26"/>
  <c r="O116" i="26"/>
  <c r="N50" i="26" s="1"/>
  <c r="G116" i="26"/>
  <c r="F50" i="26" s="1"/>
  <c r="F96" i="23" s="1"/>
  <c r="V116" i="26"/>
  <c r="U116" i="26"/>
  <c r="N116" i="26"/>
  <c r="M50" i="26" s="1"/>
  <c r="M116" i="26"/>
  <c r="L50" i="26" s="1"/>
  <c r="F116" i="26"/>
  <c r="E50" i="26" s="1"/>
  <c r="E96" i="23" s="1"/>
  <c r="E116" i="26"/>
  <c r="D50" i="26" s="1"/>
  <c r="D96" i="23" s="1"/>
  <c r="Q115" i="26"/>
  <c r="P49" i="26" s="1"/>
  <c r="O115" i="26"/>
  <c r="N49" i="26" s="1"/>
  <c r="N115" i="26"/>
  <c r="M49" i="26" s="1"/>
  <c r="S115" i="26"/>
  <c r="D115" i="26"/>
  <c r="H18" i="26"/>
  <c r="R18" i="26"/>
  <c r="S18" i="26"/>
  <c r="D107" i="26"/>
  <c r="R111" i="26"/>
  <c r="J111" i="26"/>
  <c r="I45" i="26" s="1"/>
  <c r="Q111" i="26"/>
  <c r="P45" i="26" s="1"/>
  <c r="I111" i="26"/>
  <c r="P111" i="26"/>
  <c r="O45" i="26" s="1"/>
  <c r="H111" i="26"/>
  <c r="G45" i="26" s="1"/>
  <c r="G91" i="23" s="1"/>
  <c r="W111" i="26"/>
  <c r="O111" i="26"/>
  <c r="N45" i="26" s="1"/>
  <c r="G111" i="26"/>
  <c r="V111" i="26"/>
  <c r="N111" i="26"/>
  <c r="M45" i="26" s="1"/>
  <c r="F111" i="26"/>
  <c r="U111" i="26"/>
  <c r="M111" i="26"/>
  <c r="L45" i="26" s="1"/>
  <c r="E111" i="26"/>
  <c r="T111" i="26"/>
  <c r="S111" i="26"/>
  <c r="L111" i="26"/>
  <c r="K45" i="26" s="1"/>
  <c r="K111" i="26"/>
  <c r="J45" i="26" s="1"/>
  <c r="D111" i="26"/>
  <c r="C111" i="26"/>
  <c r="Y14" i="26"/>
  <c r="Q14" i="26"/>
  <c r="I14" i="26"/>
  <c r="U14" i="26"/>
  <c r="M14" i="26"/>
  <c r="E14" i="26"/>
  <c r="T14" i="26"/>
  <c r="L14" i="26"/>
  <c r="O14" i="26"/>
  <c r="P118" i="26"/>
  <c r="O52" i="26" s="1"/>
  <c r="H118" i="26"/>
  <c r="W118" i="26"/>
  <c r="O118" i="26"/>
  <c r="N52" i="26" s="1"/>
  <c r="G118" i="26"/>
  <c r="V118" i="26"/>
  <c r="N118" i="26"/>
  <c r="M52" i="26" s="1"/>
  <c r="F118" i="26"/>
  <c r="U118" i="26"/>
  <c r="M118" i="26"/>
  <c r="L52" i="26" s="1"/>
  <c r="E118" i="26"/>
  <c r="T118" i="26"/>
  <c r="L118" i="26"/>
  <c r="K52" i="26" s="1"/>
  <c r="D118" i="26"/>
  <c r="S118" i="26"/>
  <c r="K118" i="26"/>
  <c r="J52" i="26" s="1"/>
  <c r="C118" i="26"/>
  <c r="I118" i="26"/>
  <c r="R118" i="26"/>
  <c r="Q118" i="26"/>
  <c r="P52" i="26" s="1"/>
  <c r="Y21" i="26"/>
  <c r="Q21" i="26"/>
  <c r="I21" i="26"/>
  <c r="T21" i="26"/>
  <c r="K21" i="26"/>
  <c r="X21" i="26"/>
  <c r="O21" i="26"/>
  <c r="F21" i="26"/>
  <c r="N21" i="26"/>
  <c r="W21" i="26"/>
  <c r="E21" i="26"/>
  <c r="R21" i="26"/>
  <c r="M30" i="26"/>
  <c r="V128" i="26"/>
  <c r="P14" i="26"/>
  <c r="S21" i="26"/>
  <c r="T120" i="26"/>
  <c r="D120" i="26"/>
  <c r="S120" i="26"/>
  <c r="Q120" i="26"/>
  <c r="P54" i="26" s="1"/>
  <c r="P120" i="26"/>
  <c r="O54" i="26" s="1"/>
  <c r="H120" i="26"/>
  <c r="O120" i="26"/>
  <c r="N54" i="26" s="1"/>
  <c r="N120" i="26"/>
  <c r="M54" i="26" s="1"/>
  <c r="F120" i="26"/>
  <c r="E120" i="26"/>
  <c r="W23" i="26"/>
  <c r="R23" i="26"/>
  <c r="I23" i="26"/>
  <c r="N122" i="26"/>
  <c r="M56" i="26" s="1"/>
  <c r="O18" i="26"/>
  <c r="U109" i="26"/>
  <c r="M12" i="26"/>
  <c r="M127" i="26"/>
  <c r="Q30" i="26"/>
  <c r="E30" i="26"/>
  <c r="J118" i="26"/>
  <c r="D105" i="26"/>
  <c r="J105" i="26"/>
  <c r="I39" i="26" s="1"/>
  <c r="U8" i="26"/>
  <c r="G14" i="26"/>
  <c r="S14" i="26"/>
  <c r="H21" i="26"/>
  <c r="V21" i="26"/>
  <c r="T23" i="26"/>
  <c r="N125" i="26"/>
  <c r="M59" i="26" s="1"/>
  <c r="T125" i="26"/>
  <c r="S125" i="26"/>
  <c r="Q125" i="26"/>
  <c r="P59" i="26" s="1"/>
  <c r="P125" i="26"/>
  <c r="O59" i="26" s="1"/>
  <c r="E28" i="26"/>
  <c r="N28" i="26"/>
  <c r="T28" i="26"/>
  <c r="L104" i="26"/>
  <c r="K104" i="26"/>
  <c r="I104" i="26"/>
  <c r="W104" i="26"/>
  <c r="U104" i="26"/>
  <c r="F104" i="26"/>
  <c r="T108" i="26"/>
  <c r="L108" i="26"/>
  <c r="K42" i="26" s="1"/>
  <c r="D108" i="26"/>
  <c r="S108" i="26"/>
  <c r="K108" i="26"/>
  <c r="J42" i="26" s="1"/>
  <c r="C108" i="26"/>
  <c r="R108" i="26"/>
  <c r="J108" i="26"/>
  <c r="Q108" i="26"/>
  <c r="P42" i="26" s="1"/>
  <c r="I108" i="26"/>
  <c r="P108" i="26"/>
  <c r="O42" i="26" s="1"/>
  <c r="H108" i="26"/>
  <c r="G42" i="26" s="1"/>
  <c r="G88" i="23" s="1"/>
  <c r="W108" i="26"/>
  <c r="O108" i="26"/>
  <c r="N42" i="26" s="1"/>
  <c r="G108" i="26"/>
  <c r="V108" i="26"/>
  <c r="U108" i="26"/>
  <c r="N108" i="26"/>
  <c r="M42" i="26" s="1"/>
  <c r="M108" i="26"/>
  <c r="L42" i="26" s="1"/>
  <c r="F108" i="26"/>
  <c r="E42" i="26" s="1"/>
  <c r="E88" i="23" s="1"/>
  <c r="E108" i="26"/>
  <c r="K11" i="26"/>
  <c r="S11" i="26"/>
  <c r="W13" i="26"/>
  <c r="S112" i="26"/>
  <c r="H112" i="26"/>
  <c r="G46" i="26" s="1"/>
  <c r="G92" i="23" s="1"/>
  <c r="F112" i="26"/>
  <c r="E46" i="26" s="1"/>
  <c r="E92" i="23" s="1"/>
  <c r="G17" i="26"/>
  <c r="V106" i="26"/>
  <c r="D106" i="26"/>
  <c r="K9" i="26"/>
  <c r="W110" i="26"/>
  <c r="V110" i="26"/>
  <c r="N110" i="26"/>
  <c r="M44" i="26" s="1"/>
  <c r="U110" i="26"/>
  <c r="E110" i="26"/>
  <c r="D44" i="26" s="1"/>
  <c r="D90" i="23" s="1"/>
  <c r="D110" i="26"/>
  <c r="S110" i="26"/>
  <c r="C110" i="26"/>
  <c r="J110" i="26"/>
  <c r="I44" i="26" s="1"/>
  <c r="S13" i="26"/>
  <c r="W114" i="26"/>
  <c r="V114" i="26"/>
  <c r="E114" i="26"/>
  <c r="D114" i="26"/>
  <c r="I114" i="26"/>
  <c r="H48" i="26" s="1"/>
  <c r="H94" i="23" s="1"/>
  <c r="R17" i="26"/>
  <c r="J119" i="26"/>
  <c r="I53" i="26" s="1"/>
  <c r="I119" i="26"/>
  <c r="P119" i="26"/>
  <c r="O53" i="26" s="1"/>
  <c r="W119" i="26"/>
  <c r="O119" i="26"/>
  <c r="N53" i="26" s="1"/>
  <c r="G119" i="26"/>
  <c r="V119" i="26"/>
  <c r="F119" i="26"/>
  <c r="E53" i="26" s="1"/>
  <c r="E99" i="23" s="1"/>
  <c r="U119" i="26"/>
  <c r="E119" i="26"/>
  <c r="D53" i="26" s="1"/>
  <c r="D99" i="23" s="1"/>
  <c r="L119" i="26"/>
  <c r="K53" i="26" s="1"/>
  <c r="K119" i="26"/>
  <c r="J53" i="26" s="1"/>
  <c r="D119" i="26"/>
  <c r="T119" i="26"/>
  <c r="S119" i="26"/>
  <c r="O22" i="26"/>
  <c r="G22" i="26"/>
  <c r="L22" i="26"/>
  <c r="U22" i="26"/>
  <c r="U117" i="26"/>
  <c r="C117" i="26"/>
  <c r="H117" i="26"/>
  <c r="M121" i="26"/>
  <c r="L55" i="26" s="1"/>
  <c r="L121" i="26"/>
  <c r="K55" i="26" s="1"/>
  <c r="R121" i="26"/>
  <c r="I121" i="26"/>
  <c r="H55" i="26" s="1"/>
  <c r="H101" i="23" s="1"/>
  <c r="G121" i="26"/>
  <c r="F55" i="26" s="1"/>
  <c r="F101" i="23" s="1"/>
  <c r="G117" i="26"/>
  <c r="J126" i="26"/>
  <c r="P126" i="26"/>
  <c r="O60" i="26" s="1"/>
  <c r="W126" i="26"/>
  <c r="F126" i="26"/>
  <c r="U126" i="26"/>
  <c r="E126" i="26"/>
  <c r="K126" i="26"/>
  <c r="J60" i="26" s="1"/>
  <c r="C126" i="26"/>
  <c r="B60" i="26" s="1"/>
  <c r="B106" i="23" s="1"/>
  <c r="S29" i="26"/>
  <c r="I129" i="26"/>
  <c r="Q129" i="26"/>
  <c r="J129" i="26"/>
  <c r="R129" i="26"/>
  <c r="T129" i="26"/>
  <c r="F129" i="26"/>
  <c r="N129" i="26"/>
  <c r="V129" i="26"/>
  <c r="W129" i="26"/>
  <c r="F51" i="26" l="1"/>
  <c r="F97" i="23" s="1"/>
  <c r="H45" i="26"/>
  <c r="H91" i="23" s="1"/>
  <c r="C41" i="26"/>
  <c r="C87" i="23" s="1"/>
  <c r="E54" i="26"/>
  <c r="E100" i="23" s="1"/>
  <c r="H42" i="26"/>
  <c r="H88" i="23" s="1"/>
  <c r="O23" i="26"/>
  <c r="F23" i="26"/>
  <c r="H123" i="26"/>
  <c r="N23" i="26"/>
  <c r="M120" i="26"/>
  <c r="L54" i="26" s="1"/>
  <c r="I120" i="26"/>
  <c r="L120" i="26"/>
  <c r="K54" i="26" s="1"/>
  <c r="C45" i="26"/>
  <c r="C91" i="23" s="1"/>
  <c r="J23" i="26"/>
  <c r="P23" i="26"/>
  <c r="E23" i="26"/>
  <c r="U120" i="26"/>
  <c r="J120" i="26"/>
  <c r="S23" i="26"/>
  <c r="H23" i="26"/>
  <c r="M23" i="26"/>
  <c r="G120" i="26"/>
  <c r="R120" i="26"/>
  <c r="V23" i="26"/>
  <c r="F53" i="26"/>
  <c r="F99" i="23" s="1"/>
  <c r="C120" i="26"/>
  <c r="X23" i="26"/>
  <c r="F122" i="26"/>
  <c r="E56" i="26" s="1"/>
  <c r="E102" i="23" s="1"/>
  <c r="V113" i="26"/>
  <c r="Z23" i="26"/>
  <c r="U23" i="26"/>
  <c r="Q23" i="26"/>
  <c r="V120" i="26"/>
  <c r="W120" i="26"/>
  <c r="K120" i="26"/>
  <c r="J54" i="26" s="1"/>
  <c r="Y23" i="26"/>
  <c r="K23" i="26"/>
  <c r="H12" i="26"/>
  <c r="T109" i="26"/>
  <c r="K29" i="26"/>
  <c r="M126" i="26"/>
  <c r="L60" i="26" s="1"/>
  <c r="H126" i="26"/>
  <c r="G60" i="26" s="1"/>
  <c r="G106" i="23" s="1"/>
  <c r="H105" i="26"/>
  <c r="G39" i="26" s="1"/>
  <c r="G85" i="23" s="1"/>
  <c r="S127" i="26"/>
  <c r="P12" i="26"/>
  <c r="E109" i="26"/>
  <c r="D43" i="26" s="1"/>
  <c r="D89" i="23" s="1"/>
  <c r="C128" i="26"/>
  <c r="G52" i="26"/>
  <c r="G98" i="23" s="1"/>
  <c r="L12" i="26"/>
  <c r="J128" i="26"/>
  <c r="I62" i="26" s="1"/>
  <c r="X127" i="26"/>
  <c r="J12" i="26"/>
  <c r="S126" i="26"/>
  <c r="N126" i="26"/>
  <c r="M60" i="26" s="1"/>
  <c r="E105" i="26"/>
  <c r="N127" i="26"/>
  <c r="M61" i="26" s="1"/>
  <c r="O109" i="26"/>
  <c r="N43" i="26" s="1"/>
  <c r="V105" i="26"/>
  <c r="Q109" i="26"/>
  <c r="P43" i="26" s="1"/>
  <c r="E45" i="26"/>
  <c r="E91" i="23" s="1"/>
  <c r="L126" i="26"/>
  <c r="K60" i="26" s="1"/>
  <c r="G126" i="26"/>
  <c r="H53" i="26"/>
  <c r="H99" i="23" s="1"/>
  <c r="T30" i="26"/>
  <c r="H8" i="26"/>
  <c r="I52" i="26"/>
  <c r="Q127" i="26"/>
  <c r="P61" i="26" s="1"/>
  <c r="J109" i="26"/>
  <c r="I43" i="26" s="1"/>
  <c r="U12" i="26"/>
  <c r="D126" i="26"/>
  <c r="V126" i="26"/>
  <c r="F12" i="26"/>
  <c r="R12" i="26"/>
  <c r="H127" i="26"/>
  <c r="R126" i="26"/>
  <c r="T126" i="26"/>
  <c r="O126" i="26"/>
  <c r="N60" i="26" s="1"/>
  <c r="I42" i="26"/>
  <c r="Y8" i="26"/>
  <c r="C109" i="26"/>
  <c r="B43" i="26" s="1"/>
  <c r="B89" i="23" s="1"/>
  <c r="I126" i="26"/>
  <c r="F42" i="26"/>
  <c r="F88" i="23" s="1"/>
  <c r="O12" i="26"/>
  <c r="X12" i="26"/>
  <c r="H109" i="26"/>
  <c r="G43" i="26" s="1"/>
  <c r="G89" i="23" s="1"/>
  <c r="R109" i="26"/>
  <c r="M109" i="26"/>
  <c r="L43" i="26" s="1"/>
  <c r="H52" i="26"/>
  <c r="H98" i="23" s="1"/>
  <c r="Z12" i="26"/>
  <c r="V12" i="26"/>
  <c r="T12" i="26"/>
  <c r="F54" i="26"/>
  <c r="F100" i="23" s="1"/>
  <c r="I12" i="26"/>
  <c r="K109" i="26"/>
  <c r="J43" i="26" s="1"/>
  <c r="O101" i="26"/>
  <c r="N35" i="26" s="1"/>
  <c r="E4" i="26"/>
  <c r="D39" i="26"/>
  <c r="D85" i="23" s="1"/>
  <c r="O124" i="26"/>
  <c r="N58" i="26" s="1"/>
  <c r="G51" i="26"/>
  <c r="G97" i="23" s="1"/>
  <c r="C48" i="26"/>
  <c r="C94" i="23" s="1"/>
  <c r="P109" i="26"/>
  <c r="O43" i="26" s="1"/>
  <c r="F109" i="26"/>
  <c r="E43" i="26" s="1"/>
  <c r="E89" i="23" s="1"/>
  <c r="I60" i="26"/>
  <c r="C53" i="26"/>
  <c r="C99" i="23" s="1"/>
  <c r="Y16" i="26"/>
  <c r="Q12" i="26"/>
  <c r="W109" i="26"/>
  <c r="S109" i="26"/>
  <c r="N109" i="26"/>
  <c r="M43" i="26" s="1"/>
  <c r="O5" i="26"/>
  <c r="H5" i="26"/>
  <c r="K12" i="26"/>
  <c r="L5" i="26"/>
  <c r="G61" i="26"/>
  <c r="G107" i="23" s="1"/>
  <c r="K38" i="26"/>
  <c r="U16" i="26"/>
  <c r="Y12" i="26"/>
  <c r="G109" i="26"/>
  <c r="F43" i="26" s="1"/>
  <c r="F89" i="23" s="1"/>
  <c r="D109" i="26"/>
  <c r="C43" i="26" s="1"/>
  <c r="C89" i="23" s="1"/>
  <c r="V109" i="26"/>
  <c r="Q102" i="26"/>
  <c r="P36" i="26" s="1"/>
  <c r="V124" i="26"/>
  <c r="D42" i="26"/>
  <c r="D88" i="23" s="1"/>
  <c r="S12" i="26"/>
  <c r="E113" i="26"/>
  <c r="D47" i="26" s="1"/>
  <c r="D93" i="23" s="1"/>
  <c r="E12" i="26"/>
  <c r="I109" i="26"/>
  <c r="H43" i="26" s="1"/>
  <c r="H89" i="23" s="1"/>
  <c r="L109" i="26"/>
  <c r="K43" i="26" s="1"/>
  <c r="W102" i="26"/>
  <c r="R9" i="26"/>
  <c r="I9" i="26"/>
  <c r="J20" i="26"/>
  <c r="W9" i="26"/>
  <c r="P117" i="26"/>
  <c r="O51" i="26" s="1"/>
  <c r="S117" i="26"/>
  <c r="N117" i="26"/>
  <c r="M51" i="26" s="1"/>
  <c r="J106" i="26"/>
  <c r="I40" i="26" s="1"/>
  <c r="T106" i="26"/>
  <c r="O106" i="26"/>
  <c r="N40" i="26" s="1"/>
  <c r="O9" i="26"/>
  <c r="H16" i="26"/>
  <c r="F5" i="26"/>
  <c r="F107" i="26"/>
  <c r="E41" i="26" s="1"/>
  <c r="E87" i="23" s="1"/>
  <c r="F9" i="26"/>
  <c r="E9" i="26"/>
  <c r="U20" i="26"/>
  <c r="U9" i="26"/>
  <c r="T9" i="26"/>
  <c r="T20" i="26"/>
  <c r="X106" i="26"/>
  <c r="K117" i="26"/>
  <c r="J51" i="26" s="1"/>
  <c r="L106" i="26"/>
  <c r="K40" i="26" s="1"/>
  <c r="S107" i="26"/>
  <c r="G107" i="26"/>
  <c r="F41" i="26" s="1"/>
  <c r="F87" i="23" s="1"/>
  <c r="R10" i="26"/>
  <c r="Y20" i="26"/>
  <c r="E20" i="26"/>
  <c r="J9" i="26"/>
  <c r="R20" i="26"/>
  <c r="G106" i="26"/>
  <c r="F40" i="26" s="1"/>
  <c r="F86" i="23" s="1"/>
  <c r="I107" i="26"/>
  <c r="H41" i="26" s="1"/>
  <c r="H87" i="23" s="1"/>
  <c r="X20" i="26"/>
  <c r="M9" i="26"/>
  <c r="L20" i="26"/>
  <c r="O117" i="26"/>
  <c r="N51" i="26" s="1"/>
  <c r="I106" i="26"/>
  <c r="H40" i="26" s="1"/>
  <c r="H86" i="23" s="1"/>
  <c r="Q9" i="26"/>
  <c r="J10" i="26"/>
  <c r="H10" i="26"/>
  <c r="Y9" i="26"/>
  <c r="D117" i="26"/>
  <c r="W106" i="26"/>
  <c r="M106" i="26"/>
  <c r="L40" i="26" s="1"/>
  <c r="P20" i="26"/>
  <c r="W10" i="26"/>
  <c r="Q117" i="26"/>
  <c r="P51" i="26" s="1"/>
  <c r="T117" i="26"/>
  <c r="C106" i="26"/>
  <c r="B40" i="26" s="1"/>
  <c r="B86" i="23" s="1"/>
  <c r="U106" i="26"/>
  <c r="P106" i="26"/>
  <c r="O40" i="26" s="1"/>
  <c r="R4" i="26"/>
  <c r="W113" i="26"/>
  <c r="P10" i="26"/>
  <c r="K102" i="26"/>
  <c r="D124" i="26"/>
  <c r="C58" i="26" s="1"/>
  <c r="C104" i="23" s="1"/>
  <c r="R107" i="26"/>
  <c r="I20" i="26"/>
  <c r="N9" i="26"/>
  <c r="F20" i="26"/>
  <c r="G20" i="26"/>
  <c r="X9" i="26"/>
  <c r="W20" i="26"/>
  <c r="V20" i="26"/>
  <c r="V9" i="26"/>
  <c r="G10" i="26"/>
  <c r="F117" i="26"/>
  <c r="E51" i="26" s="1"/>
  <c r="E97" i="23" s="1"/>
  <c r="W117" i="26"/>
  <c r="L117" i="26"/>
  <c r="K51" i="26" s="1"/>
  <c r="H106" i="26"/>
  <c r="G40" i="26" s="1"/>
  <c r="G86" i="23" s="1"/>
  <c r="S20" i="26"/>
  <c r="J117" i="26"/>
  <c r="I51" i="26" s="1"/>
  <c r="E117" i="26"/>
  <c r="D51" i="26" s="1"/>
  <c r="D97" i="23" s="1"/>
  <c r="K106" i="26"/>
  <c r="J40" i="26" s="1"/>
  <c r="F106" i="26"/>
  <c r="E40" i="26" s="1"/>
  <c r="E86" i="23" s="1"/>
  <c r="X5" i="26"/>
  <c r="J113" i="26"/>
  <c r="I47" i="26" s="1"/>
  <c r="T5" i="26"/>
  <c r="E102" i="26"/>
  <c r="T10" i="26"/>
  <c r="L6" i="26"/>
  <c r="M5" i="26"/>
  <c r="O20" i="26"/>
  <c r="Z20" i="26"/>
  <c r="Z9" i="26"/>
  <c r="M20" i="26"/>
  <c r="L9" i="26"/>
  <c r="H9" i="26"/>
  <c r="G57" i="26"/>
  <c r="G103" i="23" s="1"/>
  <c r="L101" i="26"/>
  <c r="K35" i="26" s="1"/>
  <c r="V117" i="26"/>
  <c r="Q106" i="26"/>
  <c r="P40" i="26" s="1"/>
  <c r="E106" i="26"/>
  <c r="D40" i="26" s="1"/>
  <c r="D86" i="23" s="1"/>
  <c r="G9" i="26"/>
  <c r="D60" i="26"/>
  <c r="D106" i="23" s="1"/>
  <c r="I117" i="26"/>
  <c r="H51" i="26" s="1"/>
  <c r="H97" i="23" s="1"/>
  <c r="R106" i="26"/>
  <c r="K20" i="26"/>
  <c r="R117" i="26"/>
  <c r="M117" i="26"/>
  <c r="L51" i="26" s="1"/>
  <c r="S9" i="26"/>
  <c r="S106" i="26"/>
  <c r="N106" i="26"/>
  <c r="M40" i="26" s="1"/>
  <c r="D113" i="26"/>
  <c r="C47" i="26" s="1"/>
  <c r="C93" i="23" s="1"/>
  <c r="H4" i="26"/>
  <c r="F102" i="26"/>
  <c r="U10" i="26"/>
  <c r="S103" i="26"/>
  <c r="Q20" i="26"/>
  <c r="N20" i="26"/>
  <c r="H20" i="26"/>
  <c r="W16" i="26"/>
  <c r="Q114" i="26"/>
  <c r="P48" i="26" s="1"/>
  <c r="Z17" i="26"/>
  <c r="L114" i="26"/>
  <c r="K48" i="26" s="1"/>
  <c r="G114" i="26"/>
  <c r="F48" i="26" s="1"/>
  <c r="F94" i="23" s="1"/>
  <c r="C42" i="26"/>
  <c r="C88" i="23" s="1"/>
  <c r="M104" i="26"/>
  <c r="L38" i="26" s="1"/>
  <c r="H104" i="26"/>
  <c r="G38" i="26" s="1"/>
  <c r="G84" i="23" s="1"/>
  <c r="S104" i="26"/>
  <c r="R28" i="26"/>
  <c r="W28" i="26"/>
  <c r="W125" i="26"/>
  <c r="D125" i="26"/>
  <c r="C59" i="26" s="1"/>
  <c r="C105" i="23" s="1"/>
  <c r="V125" i="26"/>
  <c r="E16" i="26"/>
  <c r="I113" i="26"/>
  <c r="H47" i="26" s="1"/>
  <c r="H93" i="23" s="1"/>
  <c r="L113" i="26"/>
  <c r="K47" i="26" s="1"/>
  <c r="I5" i="26"/>
  <c r="V5" i="26"/>
  <c r="R102" i="26"/>
  <c r="M102" i="26"/>
  <c r="L36" i="26" s="1"/>
  <c r="H102" i="26"/>
  <c r="G36" i="26" s="1"/>
  <c r="G82" i="23" s="1"/>
  <c r="J124" i="26"/>
  <c r="I58" i="26" s="1"/>
  <c r="D52" i="26"/>
  <c r="D98" i="23" s="1"/>
  <c r="B45" i="26"/>
  <c r="B91" i="23" s="1"/>
  <c r="M6" i="26"/>
  <c r="E18" i="26"/>
  <c r="M18" i="26"/>
  <c r="K115" i="26"/>
  <c r="J49" i="26" s="1"/>
  <c r="V115" i="26"/>
  <c r="J115" i="26"/>
  <c r="I49" i="26" s="1"/>
  <c r="M17" i="26"/>
  <c r="J6" i="26"/>
  <c r="O17" i="26"/>
  <c r="K17" i="26"/>
  <c r="V17" i="26"/>
  <c r="P28" i="26"/>
  <c r="F17" i="26"/>
  <c r="M7" i="26"/>
  <c r="Y28" i="26"/>
  <c r="N16" i="26"/>
  <c r="R114" i="26"/>
  <c r="T114" i="26"/>
  <c r="O114" i="26"/>
  <c r="N48" i="26" s="1"/>
  <c r="N104" i="26"/>
  <c r="M38" i="26" s="1"/>
  <c r="P104" i="26"/>
  <c r="O38" i="26" s="1"/>
  <c r="D104" i="26"/>
  <c r="C38" i="26" s="1"/>
  <c r="C84" i="23" s="1"/>
  <c r="Y5" i="26"/>
  <c r="J28" i="26"/>
  <c r="G125" i="26"/>
  <c r="F59" i="26" s="1"/>
  <c r="F105" i="23" s="1"/>
  <c r="I125" i="26"/>
  <c r="H59" i="26" s="1"/>
  <c r="H105" i="23" s="1"/>
  <c r="L125" i="26"/>
  <c r="K59" i="26" s="1"/>
  <c r="Y18" i="26"/>
  <c r="M16" i="26"/>
  <c r="Q113" i="26"/>
  <c r="P47" i="26" s="1"/>
  <c r="T113" i="26"/>
  <c r="G5" i="26"/>
  <c r="C102" i="26"/>
  <c r="U102" i="26"/>
  <c r="P102" i="26"/>
  <c r="O36" i="26" s="1"/>
  <c r="R124" i="26"/>
  <c r="C103" i="26"/>
  <c r="B37" i="26" s="1"/>
  <c r="B83" i="23" s="1"/>
  <c r="Q5" i="26"/>
  <c r="V18" i="26"/>
  <c r="L115" i="26"/>
  <c r="K49" i="26" s="1"/>
  <c r="G115" i="26"/>
  <c r="F49" i="26" s="1"/>
  <c r="F95" i="23" s="1"/>
  <c r="R115" i="26"/>
  <c r="B50" i="26"/>
  <c r="B96" i="23" s="1"/>
  <c r="S17" i="26"/>
  <c r="F28" i="26"/>
  <c r="R5" i="26"/>
  <c r="Z28" i="26"/>
  <c r="Q17" i="26"/>
  <c r="U7" i="26"/>
  <c r="J114" i="26"/>
  <c r="I48" i="26" s="1"/>
  <c r="M114" i="26"/>
  <c r="L48" i="26" s="1"/>
  <c r="H114" i="26"/>
  <c r="G48" i="26" s="1"/>
  <c r="G94" i="23" s="1"/>
  <c r="V104" i="26"/>
  <c r="Q104" i="26"/>
  <c r="P38" i="26" s="1"/>
  <c r="T104" i="26"/>
  <c r="K28" i="26"/>
  <c r="M28" i="26"/>
  <c r="J125" i="26"/>
  <c r="I59" i="26" s="1"/>
  <c r="E125" i="26"/>
  <c r="D59" i="26" s="1"/>
  <c r="D105" i="23" s="1"/>
  <c r="K5" i="26"/>
  <c r="X16" i="26"/>
  <c r="G113" i="26"/>
  <c r="F47" i="26" s="1"/>
  <c r="F93" i="23" s="1"/>
  <c r="R113" i="26"/>
  <c r="M113" i="26"/>
  <c r="L47" i="26" s="1"/>
  <c r="W18" i="26"/>
  <c r="W5" i="26"/>
  <c r="S102" i="26"/>
  <c r="N102" i="26"/>
  <c r="M36" i="26" s="1"/>
  <c r="E52" i="26"/>
  <c r="E98" i="23" s="1"/>
  <c r="U18" i="26"/>
  <c r="F103" i="26"/>
  <c r="G18" i="26"/>
  <c r="P18" i="26"/>
  <c r="E115" i="26"/>
  <c r="D49" i="26" s="1"/>
  <c r="D95" i="23" s="1"/>
  <c r="W115" i="26"/>
  <c r="H17" i="26"/>
  <c r="I28" i="26"/>
  <c r="R6" i="26"/>
  <c r="H28" i="26"/>
  <c r="E17" i="26"/>
  <c r="L7" i="26"/>
  <c r="G16" i="26"/>
  <c r="U17" i="26"/>
  <c r="C114" i="26"/>
  <c r="B48" i="26" s="1"/>
  <c r="B94" i="23" s="1"/>
  <c r="U114" i="26"/>
  <c r="P114" i="26"/>
  <c r="O48" i="26" s="1"/>
  <c r="E104" i="26"/>
  <c r="D38" i="26" s="1"/>
  <c r="D84" i="23" s="1"/>
  <c r="J104" i="26"/>
  <c r="I38" i="26" s="1"/>
  <c r="N18" i="26"/>
  <c r="K18" i="26"/>
  <c r="V28" i="26"/>
  <c r="U28" i="26"/>
  <c r="R125" i="26"/>
  <c r="M125" i="26"/>
  <c r="L59" i="26" s="1"/>
  <c r="O16" i="26"/>
  <c r="P16" i="26"/>
  <c r="H113" i="26"/>
  <c r="G47" i="26" s="1"/>
  <c r="G93" i="23" s="1"/>
  <c r="C113" i="26"/>
  <c r="U113" i="26"/>
  <c r="J18" i="26"/>
  <c r="T18" i="26"/>
  <c r="S5" i="26"/>
  <c r="D102" i="26"/>
  <c r="V102" i="26"/>
  <c r="F18" i="26"/>
  <c r="G103" i="26"/>
  <c r="F37" i="26" s="1"/>
  <c r="F83" i="23" s="1"/>
  <c r="Z18" i="26"/>
  <c r="X18" i="26"/>
  <c r="M115" i="26"/>
  <c r="L49" i="26" s="1"/>
  <c r="H115" i="26"/>
  <c r="G49" i="26" s="1"/>
  <c r="G95" i="23" s="1"/>
  <c r="T17" i="26"/>
  <c r="T124" i="26"/>
  <c r="L28" i="26"/>
  <c r="K16" i="26"/>
  <c r="J16" i="26"/>
  <c r="K114" i="26"/>
  <c r="J48" i="26" s="1"/>
  <c r="F114" i="26"/>
  <c r="E48" i="26" s="1"/>
  <c r="E94" i="23" s="1"/>
  <c r="S7" i="26"/>
  <c r="G104" i="26"/>
  <c r="F38" i="26" s="1"/>
  <c r="F84" i="23" s="1"/>
  <c r="R104" i="26"/>
  <c r="S16" i="26"/>
  <c r="P5" i="26"/>
  <c r="G28" i="26"/>
  <c r="H125" i="26"/>
  <c r="G59" i="26" s="1"/>
  <c r="G105" i="23" s="1"/>
  <c r="C125" i="26"/>
  <c r="B59" i="26" s="1"/>
  <c r="B105" i="23" s="1"/>
  <c r="U125" i="26"/>
  <c r="L18" i="26"/>
  <c r="I16" i="26"/>
  <c r="O113" i="26"/>
  <c r="N47" i="26" s="1"/>
  <c r="K113" i="26"/>
  <c r="J47" i="26" s="1"/>
  <c r="F113" i="26"/>
  <c r="E47" i="26" s="1"/>
  <c r="E93" i="23" s="1"/>
  <c r="E5" i="26"/>
  <c r="I102" i="26"/>
  <c r="L102" i="26"/>
  <c r="K36" i="26" s="1"/>
  <c r="G102" i="26"/>
  <c r="F36" i="26" s="1"/>
  <c r="F82" i="23" s="1"/>
  <c r="E124" i="26"/>
  <c r="D58" i="26" s="1"/>
  <c r="D104" i="23" s="1"/>
  <c r="C52" i="26"/>
  <c r="C98" i="23" s="1"/>
  <c r="Z16" i="26"/>
  <c r="I103" i="26"/>
  <c r="H37" i="26" s="1"/>
  <c r="H83" i="23" s="1"/>
  <c r="Q18" i="26"/>
  <c r="T115" i="26"/>
  <c r="U115" i="26"/>
  <c r="P115" i="26"/>
  <c r="O49" i="26" s="1"/>
  <c r="N17" i="26"/>
  <c r="T16" i="26"/>
  <c r="L17" i="26"/>
  <c r="J17" i="26"/>
  <c r="S114" i="26"/>
  <c r="N114" i="26"/>
  <c r="M48" i="26" s="1"/>
  <c r="P17" i="26"/>
  <c r="K7" i="26"/>
  <c r="O104" i="26"/>
  <c r="N38" i="26" s="1"/>
  <c r="C104" i="26"/>
  <c r="F16" i="26"/>
  <c r="Z5" i="26"/>
  <c r="Q28" i="26"/>
  <c r="O125" i="26"/>
  <c r="N59" i="26" s="1"/>
  <c r="K125" i="26"/>
  <c r="J59" i="26" s="1"/>
  <c r="F125" i="26"/>
  <c r="R16" i="26"/>
  <c r="U5" i="26"/>
  <c r="Q16" i="26"/>
  <c r="P113" i="26"/>
  <c r="O47" i="26" s="1"/>
  <c r="S113" i="26"/>
  <c r="N113" i="26"/>
  <c r="M47" i="26" s="1"/>
  <c r="J5" i="26"/>
  <c r="N5" i="26"/>
  <c r="J102" i="26"/>
  <c r="I36" i="26" s="1"/>
  <c r="T102" i="26"/>
  <c r="O102" i="26"/>
  <c r="N36" i="26" s="1"/>
  <c r="F124" i="26"/>
  <c r="E58" i="26" s="1"/>
  <c r="E104" i="23" s="1"/>
  <c r="L16" i="26"/>
  <c r="R103" i="26"/>
  <c r="I18" i="26"/>
  <c r="C115" i="26"/>
  <c r="F115" i="26"/>
  <c r="E49" i="26" s="1"/>
  <c r="E95" i="23" s="1"/>
  <c r="I115" i="26"/>
  <c r="H49" i="26" s="1"/>
  <c r="H95" i="23" s="1"/>
  <c r="Q7" i="26"/>
  <c r="V16" i="26"/>
  <c r="Y17" i="26"/>
  <c r="E112" i="26"/>
  <c r="D46" i="26" s="1"/>
  <c r="D92" i="23" s="1"/>
  <c r="W112" i="26"/>
  <c r="K112" i="26"/>
  <c r="J46" i="26" s="1"/>
  <c r="U123" i="26"/>
  <c r="T122" i="26"/>
  <c r="F15" i="26"/>
  <c r="Z15" i="26"/>
  <c r="M112" i="26"/>
  <c r="L46" i="26" s="1"/>
  <c r="P112" i="26"/>
  <c r="O46" i="26" s="1"/>
  <c r="D112" i="26"/>
  <c r="C46" i="26" s="1"/>
  <c r="C92" i="23" s="1"/>
  <c r="P123" i="26"/>
  <c r="O57" i="26" s="1"/>
  <c r="O122" i="26"/>
  <c r="N56" i="26" s="1"/>
  <c r="B36" i="26"/>
  <c r="B82" i="23" s="1"/>
  <c r="M15" i="26"/>
  <c r="P15" i="26"/>
  <c r="H15" i="26"/>
  <c r="O15" i="26"/>
  <c r="N112" i="26"/>
  <c r="M46" i="26" s="1"/>
  <c r="I112" i="26"/>
  <c r="H46" i="26" s="1"/>
  <c r="H92" i="23" s="1"/>
  <c r="L112" i="26"/>
  <c r="K46" i="26" s="1"/>
  <c r="F25" i="26"/>
  <c r="K26" i="26"/>
  <c r="H25" i="26"/>
  <c r="U15" i="26"/>
  <c r="G15" i="26"/>
  <c r="W15" i="26"/>
  <c r="Q15" i="26"/>
  <c r="Q112" i="26"/>
  <c r="P46" i="26" s="1"/>
  <c r="T112" i="26"/>
  <c r="U26" i="26"/>
  <c r="S25" i="26"/>
  <c r="L15" i="26"/>
  <c r="I15" i="26"/>
  <c r="V15" i="26"/>
  <c r="U112" i="26"/>
  <c r="V112" i="26"/>
  <c r="J112" i="26"/>
  <c r="I46" i="26" s="1"/>
  <c r="S123" i="26"/>
  <c r="Q25" i="26"/>
  <c r="X15" i="26"/>
  <c r="S15" i="26"/>
  <c r="R112" i="26"/>
  <c r="T123" i="26"/>
  <c r="J122" i="26"/>
  <c r="I56" i="26" s="1"/>
  <c r="R15" i="26"/>
  <c r="G112" i="26"/>
  <c r="F46" i="26" s="1"/>
  <c r="F92" i="23" s="1"/>
  <c r="K15" i="26"/>
  <c r="O112" i="26"/>
  <c r="N46" i="26" s="1"/>
  <c r="C112" i="26"/>
  <c r="B46" i="26" s="1"/>
  <c r="B92" i="23" s="1"/>
  <c r="M123" i="26"/>
  <c r="L57" i="26" s="1"/>
  <c r="S122" i="26"/>
  <c r="E15" i="26"/>
  <c r="J15" i="26"/>
  <c r="X4" i="26"/>
  <c r="H101" i="26"/>
  <c r="G35" i="26" s="1"/>
  <c r="G81" i="23" s="1"/>
  <c r="F4" i="26"/>
  <c r="X101" i="26"/>
  <c r="P4" i="26"/>
  <c r="I101" i="26"/>
  <c r="H35" i="26" s="1"/>
  <c r="H81" i="23" s="1"/>
  <c r="T101" i="26"/>
  <c r="S4" i="26"/>
  <c r="W101" i="26"/>
  <c r="D101" i="26"/>
  <c r="C35" i="26" s="1"/>
  <c r="C81" i="23" s="1"/>
  <c r="C44" i="26"/>
  <c r="C90" i="23" s="1"/>
  <c r="I4" i="26"/>
  <c r="Q101" i="26"/>
  <c r="P35" i="26" s="1"/>
  <c r="M101" i="26"/>
  <c r="L35" i="26" s="1"/>
  <c r="C101" i="26"/>
  <c r="B35" i="26" s="1"/>
  <c r="B81" i="23" s="1"/>
  <c r="C54" i="26"/>
  <c r="C100" i="23" s="1"/>
  <c r="Q4" i="26"/>
  <c r="J101" i="26"/>
  <c r="I35" i="26" s="1"/>
  <c r="U101" i="26"/>
  <c r="L4" i="26"/>
  <c r="G4" i="26"/>
  <c r="Y4" i="26"/>
  <c r="R101" i="26"/>
  <c r="Z4" i="26"/>
  <c r="T4" i="26"/>
  <c r="E101" i="26"/>
  <c r="D35" i="26" s="1"/>
  <c r="D81" i="23" s="1"/>
  <c r="W4" i="26"/>
  <c r="P101" i="26"/>
  <c r="O35" i="26" s="1"/>
  <c r="K101" i="26"/>
  <c r="J35" i="26" s="1"/>
  <c r="N101" i="26"/>
  <c r="M35" i="26" s="1"/>
  <c r="J36" i="26"/>
  <c r="K4" i="26"/>
  <c r="M4" i="26"/>
  <c r="G101" i="26"/>
  <c r="F35" i="26" s="1"/>
  <c r="F81" i="23" s="1"/>
  <c r="S101" i="26"/>
  <c r="V101" i="26"/>
  <c r="N4" i="26"/>
  <c r="U4" i="26"/>
  <c r="F101" i="26"/>
  <c r="E35" i="26" s="1"/>
  <c r="E81" i="23" s="1"/>
  <c r="W22" i="26"/>
  <c r="M119" i="26"/>
  <c r="L53" i="26" s="1"/>
  <c r="H119" i="26"/>
  <c r="G53" i="26" s="1"/>
  <c r="G99" i="23" s="1"/>
  <c r="K13" i="26"/>
  <c r="L110" i="26"/>
  <c r="K44" i="26" s="1"/>
  <c r="G110" i="26"/>
  <c r="F44" i="26" s="1"/>
  <c r="F90" i="23" s="1"/>
  <c r="O13" i="26"/>
  <c r="U124" i="26"/>
  <c r="N124" i="26"/>
  <c r="M58" i="26" s="1"/>
  <c r="C124" i="26"/>
  <c r="B58" i="26" s="1"/>
  <c r="B104" i="23" s="1"/>
  <c r="E22" i="26"/>
  <c r="H14" i="26"/>
  <c r="K14" i="26"/>
  <c r="X13" i="26"/>
  <c r="V13" i="26"/>
  <c r="I110" i="26"/>
  <c r="H44" i="26" s="1"/>
  <c r="H90" i="23" s="1"/>
  <c r="T110" i="26"/>
  <c r="O110" i="26"/>
  <c r="N44" i="26" s="1"/>
  <c r="G13" i="26"/>
  <c r="G124" i="26"/>
  <c r="F58" i="26" s="1"/>
  <c r="F104" i="23" s="1"/>
  <c r="K124" i="26"/>
  <c r="J58" i="26" s="1"/>
  <c r="Z13" i="26"/>
  <c r="L13" i="26"/>
  <c r="V14" i="26"/>
  <c r="P13" i="26"/>
  <c r="C119" i="26"/>
  <c r="B53" i="26" s="1"/>
  <c r="B99" i="23" s="1"/>
  <c r="N119" i="26"/>
  <c r="M53" i="26" s="1"/>
  <c r="Q119" i="26"/>
  <c r="P53" i="26" s="1"/>
  <c r="Q110" i="26"/>
  <c r="P44" i="26" s="1"/>
  <c r="M110" i="26"/>
  <c r="L44" i="26" s="1"/>
  <c r="H110" i="26"/>
  <c r="G44" i="26" s="1"/>
  <c r="G90" i="23" s="1"/>
  <c r="B42" i="26"/>
  <c r="B88" i="23" s="1"/>
  <c r="E36" i="26"/>
  <c r="E82" i="23" s="1"/>
  <c r="W124" i="26"/>
  <c r="L124" i="26"/>
  <c r="K58" i="26" s="1"/>
  <c r="B52" i="26"/>
  <c r="B98" i="23" s="1"/>
  <c r="F13" i="26"/>
  <c r="Y13" i="26"/>
  <c r="P22" i="26"/>
  <c r="E13" i="26"/>
  <c r="N13" i="26"/>
  <c r="D48" i="26"/>
  <c r="D94" i="23" s="1"/>
  <c r="P110" i="26"/>
  <c r="O44" i="26" s="1"/>
  <c r="Q22" i="26"/>
  <c r="P124" i="26"/>
  <c r="O58" i="26" s="1"/>
  <c r="R13" i="26"/>
  <c r="W14" i="26"/>
  <c r="R119" i="26"/>
  <c r="K110" i="26"/>
  <c r="J44" i="26" s="1"/>
  <c r="F110" i="26"/>
  <c r="E44" i="26" s="1"/>
  <c r="E90" i="23" s="1"/>
  <c r="H22" i="26"/>
  <c r="E38" i="26"/>
  <c r="E84" i="23" s="1"/>
  <c r="E59" i="26"/>
  <c r="E105" i="23" s="1"/>
  <c r="G54" i="26"/>
  <c r="G100" i="23" s="1"/>
  <c r="C36" i="26"/>
  <c r="C82" i="23" s="1"/>
  <c r="I124" i="26"/>
  <c r="H58" i="26" s="1"/>
  <c r="H104" i="23" s="1"/>
  <c r="F45" i="26"/>
  <c r="F91" i="23" s="1"/>
  <c r="H13" i="26"/>
  <c r="K22" i="26"/>
  <c r="B62" i="26"/>
  <c r="B108" i="23" s="1"/>
  <c r="Z6" i="26"/>
  <c r="K6" i="26"/>
  <c r="N6" i="26"/>
  <c r="Q121" i="26"/>
  <c r="P55" i="26" s="1"/>
  <c r="C40" i="26"/>
  <c r="C86" i="23" s="1"/>
  <c r="E8" i="26"/>
  <c r="I105" i="26"/>
  <c r="H39" i="26" s="1"/>
  <c r="H85" i="23" s="1"/>
  <c r="L105" i="26"/>
  <c r="K39" i="26" s="1"/>
  <c r="K30" i="26"/>
  <c r="T127" i="26"/>
  <c r="U127" i="26"/>
  <c r="P127" i="26"/>
  <c r="O61" i="26" s="1"/>
  <c r="R25" i="26"/>
  <c r="Y25" i="26"/>
  <c r="D122" i="26"/>
  <c r="C56" i="26" s="1"/>
  <c r="C102" i="23" s="1"/>
  <c r="V122" i="26"/>
  <c r="B54" i="26"/>
  <c r="B100" i="23" s="1"/>
  <c r="S31" i="26"/>
  <c r="E128" i="26"/>
  <c r="D62" i="26" s="1"/>
  <c r="D108" i="23" s="1"/>
  <c r="L128" i="26"/>
  <c r="K62" i="26" s="1"/>
  <c r="E10" i="26"/>
  <c r="K107" i="26"/>
  <c r="J41" i="26" s="1"/>
  <c r="N107" i="26"/>
  <c r="M41" i="26" s="1"/>
  <c r="Q107" i="26"/>
  <c r="P41" i="26" s="1"/>
  <c r="T6" i="26"/>
  <c r="K103" i="26"/>
  <c r="J37" i="26" s="1"/>
  <c r="N103" i="26"/>
  <c r="M37" i="26" s="1"/>
  <c r="Q103" i="26"/>
  <c r="P37" i="26" s="1"/>
  <c r="Q24" i="26"/>
  <c r="F6" i="26"/>
  <c r="X25" i="26"/>
  <c r="R11" i="26"/>
  <c r="T11" i="26"/>
  <c r="J11" i="26"/>
  <c r="V4" i="26"/>
  <c r="O4" i="26"/>
  <c r="U21" i="26"/>
  <c r="K10" i="26"/>
  <c r="N10" i="26"/>
  <c r="S24" i="26"/>
  <c r="T121" i="26"/>
  <c r="F60" i="26"/>
  <c r="F106" i="23" s="1"/>
  <c r="K24" i="26"/>
  <c r="J121" i="26"/>
  <c r="I55" i="26" s="1"/>
  <c r="E121" i="26"/>
  <c r="D55" i="26" s="1"/>
  <c r="D101" i="23" s="1"/>
  <c r="B51" i="26"/>
  <c r="B97" i="23" s="1"/>
  <c r="U25" i="26"/>
  <c r="O8" i="26"/>
  <c r="M8" i="26"/>
  <c r="Q105" i="26"/>
  <c r="P39" i="26" s="1"/>
  <c r="T105" i="26"/>
  <c r="U30" i="26"/>
  <c r="I30" i="26"/>
  <c r="F127" i="26"/>
  <c r="E61" i="26" s="1"/>
  <c r="E107" i="23" s="1"/>
  <c r="I127" i="26"/>
  <c r="H61" i="26" s="1"/>
  <c r="H107" i="23" s="1"/>
  <c r="J25" i="26"/>
  <c r="I122" i="26"/>
  <c r="H56" i="26" s="1"/>
  <c r="H102" i="23" s="1"/>
  <c r="L122" i="26"/>
  <c r="K56" i="26" s="1"/>
  <c r="G122" i="26"/>
  <c r="F56" i="26" s="1"/>
  <c r="F102" i="23" s="1"/>
  <c r="T31" i="26"/>
  <c r="F128" i="26"/>
  <c r="E62" i="26" s="1"/>
  <c r="E108" i="23" s="1"/>
  <c r="T128" i="26"/>
  <c r="M10" i="26"/>
  <c r="L107" i="26"/>
  <c r="K41" i="26" s="1"/>
  <c r="V107" i="26"/>
  <c r="J107" i="26"/>
  <c r="I41" i="26" s="1"/>
  <c r="E6" i="26"/>
  <c r="L103" i="26"/>
  <c r="K37" i="26" s="1"/>
  <c r="V103" i="26"/>
  <c r="J103" i="26"/>
  <c r="I37" i="26" s="1"/>
  <c r="C50" i="26"/>
  <c r="C96" i="23" s="1"/>
  <c r="H24" i="26"/>
  <c r="Z10" i="26"/>
  <c r="U121" i="26"/>
  <c r="E25" i="26"/>
  <c r="Q122" i="26"/>
  <c r="P56" i="26" s="1"/>
  <c r="E122" i="26"/>
  <c r="D56" i="26" s="1"/>
  <c r="D102" i="23" s="1"/>
  <c r="W122" i="26"/>
  <c r="H36" i="26"/>
  <c r="H82" i="23" s="1"/>
  <c r="U31" i="26"/>
  <c r="O128" i="26"/>
  <c r="N62" i="26" s="1"/>
  <c r="I10" i="26"/>
  <c r="T107" i="26"/>
  <c r="O107" i="26"/>
  <c r="N41" i="26" s="1"/>
  <c r="U6" i="26"/>
  <c r="T103" i="26"/>
  <c r="O103" i="26"/>
  <c r="N37" i="26" s="1"/>
  <c r="B49" i="26"/>
  <c r="B95" i="23" s="1"/>
  <c r="S6" i="26"/>
  <c r="U24" i="26"/>
  <c r="P6" i="26"/>
  <c r="K31" i="26"/>
  <c r="N8" i="26"/>
  <c r="W8" i="26"/>
  <c r="V8" i="26"/>
  <c r="K8" i="26"/>
  <c r="J8" i="26"/>
  <c r="G8" i="26"/>
  <c r="S8" i="26"/>
  <c r="P8" i="26"/>
  <c r="O105" i="26"/>
  <c r="N39" i="26" s="1"/>
  <c r="R105" i="26"/>
  <c r="M105" i="26"/>
  <c r="L39" i="26" s="1"/>
  <c r="S30" i="26"/>
  <c r="N30" i="26"/>
  <c r="Y30" i="26"/>
  <c r="V127" i="26"/>
  <c r="J127" i="26"/>
  <c r="I61" i="26" s="1"/>
  <c r="O121" i="26"/>
  <c r="N55" i="26" s="1"/>
  <c r="K121" i="26"/>
  <c r="J55" i="26" s="1"/>
  <c r="F121" i="26"/>
  <c r="E55" i="26" s="1"/>
  <c r="E101" i="23" s="1"/>
  <c r="C51" i="26"/>
  <c r="C97" i="23" s="1"/>
  <c r="V30" i="26"/>
  <c r="F8" i="26"/>
  <c r="R8" i="26"/>
  <c r="X8" i="26"/>
  <c r="P105" i="26"/>
  <c r="O39" i="26" s="1"/>
  <c r="C105" i="26"/>
  <c r="B39" i="26" s="1"/>
  <c r="B85" i="23" s="1"/>
  <c r="U105" i="26"/>
  <c r="O30" i="26"/>
  <c r="W30" i="26"/>
  <c r="C127" i="26"/>
  <c r="B61" i="26" s="1"/>
  <c r="B107" i="23" s="1"/>
  <c r="G127" i="26"/>
  <c r="F61" i="26" s="1"/>
  <c r="F107" i="23" s="1"/>
  <c r="R127" i="26"/>
  <c r="N25" i="26"/>
  <c r="R122" i="26"/>
  <c r="M122" i="26"/>
  <c r="L56" i="26" s="1"/>
  <c r="H122" i="26"/>
  <c r="G56" i="26" s="1"/>
  <c r="G102" i="23" s="1"/>
  <c r="F31" i="26"/>
  <c r="I128" i="26"/>
  <c r="H62" i="26" s="1"/>
  <c r="H108" i="23" s="1"/>
  <c r="F52" i="26"/>
  <c r="F98" i="23" s="1"/>
  <c r="D45" i="26"/>
  <c r="D91" i="23" s="1"/>
  <c r="Q10" i="26"/>
  <c r="E107" i="26"/>
  <c r="D41" i="26" s="1"/>
  <c r="D87" i="23" s="1"/>
  <c r="W107" i="26"/>
  <c r="L8" i="26"/>
  <c r="I6" i="26"/>
  <c r="E103" i="26"/>
  <c r="D37" i="26" s="1"/>
  <c r="D83" i="23" s="1"/>
  <c r="W103" i="26"/>
  <c r="G6" i="26"/>
  <c r="X6" i="26"/>
  <c r="W6" i="26"/>
  <c r="N31" i="26"/>
  <c r="V11" i="26"/>
  <c r="G128" i="26"/>
  <c r="F62" i="26" s="1"/>
  <c r="F108" i="23" s="1"/>
  <c r="Y24" i="26"/>
  <c r="W24" i="26"/>
  <c r="J24" i="26"/>
  <c r="V24" i="26"/>
  <c r="I24" i="26"/>
  <c r="T24" i="26"/>
  <c r="G24" i="26"/>
  <c r="R24" i="26"/>
  <c r="F24" i="26"/>
  <c r="M24" i="26"/>
  <c r="P24" i="26"/>
  <c r="E24" i="26"/>
  <c r="O24" i="26"/>
  <c r="Z24" i="26"/>
  <c r="N24" i="26"/>
  <c r="X24" i="26"/>
  <c r="H121" i="26"/>
  <c r="G55" i="26" s="1"/>
  <c r="G101" i="23" s="1"/>
  <c r="C121" i="26"/>
  <c r="B55" i="26" s="1"/>
  <c r="B101" i="23" s="1"/>
  <c r="P121" i="26"/>
  <c r="O55" i="26" s="1"/>
  <c r="S121" i="26"/>
  <c r="N121" i="26"/>
  <c r="M55" i="26" s="1"/>
  <c r="G30" i="26"/>
  <c r="V6" i="26"/>
  <c r="I8" i="26"/>
  <c r="W105" i="26"/>
  <c r="K105" i="26"/>
  <c r="J39" i="26" s="1"/>
  <c r="F105" i="26"/>
  <c r="E39" i="26" s="1"/>
  <c r="E85" i="23" s="1"/>
  <c r="Z30" i="26"/>
  <c r="K127" i="26"/>
  <c r="J61" i="26" s="1"/>
  <c r="D127" i="26"/>
  <c r="C61" i="26" s="1"/>
  <c r="C107" i="23" s="1"/>
  <c r="O127" i="26"/>
  <c r="N61" i="26" s="1"/>
  <c r="V31" i="26"/>
  <c r="W25" i="26"/>
  <c r="C122" i="26"/>
  <c r="B56" i="26" s="1"/>
  <c r="B102" i="23" s="1"/>
  <c r="U122" i="26"/>
  <c r="P122" i="26"/>
  <c r="O56" i="26" s="1"/>
  <c r="P31" i="26"/>
  <c r="Q128" i="26"/>
  <c r="P62" i="26" s="1"/>
  <c r="O10" i="26"/>
  <c r="Y10" i="26"/>
  <c r="M107" i="26"/>
  <c r="L41" i="26" s="1"/>
  <c r="H107" i="26"/>
  <c r="G41" i="26" s="1"/>
  <c r="G87" i="23" s="1"/>
  <c r="O6" i="26"/>
  <c r="Q6" i="26"/>
  <c r="M103" i="26"/>
  <c r="L37" i="26" s="1"/>
  <c r="H103" i="26"/>
  <c r="G37" i="26" s="1"/>
  <c r="G83" i="23" s="1"/>
  <c r="F10" i="26"/>
  <c r="M11" i="26"/>
  <c r="Z22" i="26"/>
  <c r="Y22" i="26"/>
  <c r="V22" i="26"/>
  <c r="I22" i="26"/>
  <c r="T22" i="26"/>
  <c r="J22" i="26"/>
  <c r="W121" i="26"/>
  <c r="D121" i="26"/>
  <c r="C55" i="26" s="1"/>
  <c r="C101" i="23" s="1"/>
  <c r="V121" i="26"/>
  <c r="B44" i="26"/>
  <c r="B90" i="23" s="1"/>
  <c r="H6" i="26"/>
  <c r="Z31" i="26"/>
  <c r="Q8" i="26"/>
  <c r="G105" i="26"/>
  <c r="F39" i="26" s="1"/>
  <c r="F85" i="23" s="1"/>
  <c r="S105" i="26"/>
  <c r="N105" i="26"/>
  <c r="M39" i="26" s="1"/>
  <c r="F30" i="26"/>
  <c r="L127" i="26"/>
  <c r="K61" i="26" s="1"/>
  <c r="E127" i="26"/>
  <c r="D61" i="26" s="1"/>
  <c r="D107" i="23" s="1"/>
  <c r="P25" i="26"/>
  <c r="I25" i="26"/>
  <c r="K122" i="26"/>
  <c r="J56" i="26" s="1"/>
  <c r="U128" i="26"/>
  <c r="R128" i="26"/>
  <c r="L10" i="26"/>
  <c r="C107" i="26"/>
  <c r="B41" i="26" s="1"/>
  <c r="B87" i="23" s="1"/>
  <c r="U107" i="26"/>
  <c r="P107" i="26"/>
  <c r="O41" i="26" s="1"/>
  <c r="D103" i="26"/>
  <c r="C37" i="26" s="1"/>
  <c r="C83" i="23" s="1"/>
  <c r="Y6" i="26"/>
  <c r="U103" i="26"/>
  <c r="P103" i="26"/>
  <c r="O37" i="26" s="1"/>
  <c r="X22" i="26"/>
  <c r="S10" i="26"/>
  <c r="N12" i="26"/>
  <c r="W12" i="26"/>
  <c r="Z7" i="26"/>
  <c r="R7" i="26"/>
  <c r="F7" i="26"/>
  <c r="P7" i="26"/>
  <c r="E7" i="26"/>
  <c r="O7" i="26"/>
  <c r="Y7" i="26"/>
  <c r="N7" i="26"/>
  <c r="T7" i="26"/>
  <c r="G7" i="26"/>
  <c r="X7" i="26"/>
  <c r="W7" i="26"/>
  <c r="J7" i="26"/>
  <c r="V7" i="26"/>
  <c r="I7" i="26"/>
  <c r="R110" i="26"/>
  <c r="T13" i="26"/>
  <c r="J13" i="26"/>
  <c r="I13" i="26"/>
  <c r="B38" i="26"/>
  <c r="B84" i="23" s="1"/>
  <c r="C49" i="26"/>
  <c r="C95" i="23" s="1"/>
  <c r="N26" i="26"/>
  <c r="L26" i="26"/>
  <c r="W26" i="26"/>
  <c r="S26" i="26"/>
  <c r="H26" i="26"/>
  <c r="M26" i="26"/>
  <c r="I26" i="26"/>
  <c r="J38" i="26"/>
  <c r="I31" i="26"/>
  <c r="F26" i="26"/>
  <c r="R26" i="26"/>
  <c r="F123" i="26"/>
  <c r="E57" i="26" s="1"/>
  <c r="E103" i="23" s="1"/>
  <c r="I123" i="26"/>
  <c r="H57" i="26" s="1"/>
  <c r="H103" i="23" s="1"/>
  <c r="D54" i="26"/>
  <c r="D100" i="23" s="1"/>
  <c r="J31" i="26"/>
  <c r="Y31" i="26"/>
  <c r="M128" i="26"/>
  <c r="L62" i="26" s="1"/>
  <c r="H124" i="26"/>
  <c r="G58" i="26" s="1"/>
  <c r="G104" i="23" s="1"/>
  <c r="S124" i="26"/>
  <c r="E60" i="26"/>
  <c r="E106" i="23" s="1"/>
  <c r="P26" i="26"/>
  <c r="Z26" i="26"/>
  <c r="N123" i="26"/>
  <c r="M57" i="26" s="1"/>
  <c r="Q123" i="26"/>
  <c r="P57" i="26" s="1"/>
  <c r="H60" i="26"/>
  <c r="H106" i="23" s="1"/>
  <c r="C60" i="26"/>
  <c r="C106" i="23" s="1"/>
  <c r="V123" i="26"/>
  <c r="E37" i="26"/>
  <c r="E83" i="23" s="1"/>
  <c r="R31" i="26"/>
  <c r="X31" i="26"/>
  <c r="H31" i="26"/>
  <c r="M31" i="26"/>
  <c r="L31" i="26"/>
  <c r="Q126" i="26"/>
  <c r="P60" i="26" s="1"/>
  <c r="R29" i="26"/>
  <c r="I29" i="26"/>
  <c r="Z29" i="26"/>
  <c r="Q29" i="26"/>
  <c r="H29" i="26"/>
  <c r="V29" i="26"/>
  <c r="M29" i="26"/>
  <c r="U29" i="26"/>
  <c r="Y29" i="26"/>
  <c r="G29" i="26"/>
  <c r="N29" i="26"/>
  <c r="X29" i="26"/>
  <c r="F29" i="26"/>
  <c r="W29" i="26"/>
  <c r="E29" i="26"/>
  <c r="P29" i="26"/>
  <c r="T29" i="26"/>
  <c r="O29" i="26"/>
  <c r="J29" i="26"/>
  <c r="Y26" i="26"/>
  <c r="G26" i="26"/>
  <c r="C123" i="26"/>
  <c r="B57" i="26" s="1"/>
  <c r="B103" i="23" s="1"/>
  <c r="J123" i="26"/>
  <c r="I57" i="26" s="1"/>
  <c r="H54" i="26"/>
  <c r="H100" i="23" s="1"/>
  <c r="H38" i="26"/>
  <c r="H84" i="23" s="1"/>
  <c r="V26" i="26"/>
  <c r="C39" i="26"/>
  <c r="C85" i="23" s="1"/>
  <c r="L61" i="26"/>
  <c r="Q26" i="26"/>
  <c r="O26" i="26"/>
  <c r="D123" i="26"/>
  <c r="C57" i="26" s="1"/>
  <c r="C103" i="23" s="1"/>
  <c r="G123" i="26"/>
  <c r="F57" i="26" s="1"/>
  <c r="F103" i="23" s="1"/>
  <c r="R123" i="26"/>
  <c r="D36" i="26"/>
  <c r="D82" i="23" s="1"/>
  <c r="N128" i="26"/>
  <c r="M62" i="26" s="1"/>
  <c r="G31" i="26"/>
  <c r="W128" i="26"/>
  <c r="K128" i="26"/>
  <c r="J62" i="26" s="1"/>
  <c r="M124" i="26"/>
  <c r="L58" i="26" s="1"/>
  <c r="Q124" i="26"/>
  <c r="P58" i="26" s="1"/>
  <c r="L29" i="26"/>
  <c r="E26" i="26"/>
  <c r="B47" i="26"/>
  <c r="B93" i="23" s="1"/>
  <c r="J26" i="26"/>
  <c r="X26" i="26"/>
  <c r="K123" i="26"/>
  <c r="J57" i="26" s="1"/>
  <c r="O123" i="26"/>
  <c r="N57" i="26" s="1"/>
  <c r="I54" i="26"/>
  <c r="E31" i="26"/>
  <c r="O31" i="26"/>
  <c r="H128" i="26"/>
  <c r="G62" i="26" s="1"/>
  <c r="G108" i="23" s="1"/>
  <c r="S128" i="26"/>
  <c r="T26" i="26"/>
  <c r="L123" i="26"/>
  <c r="K57" i="26" s="1"/>
  <c r="E123" i="26"/>
  <c r="D57" i="26" s="1"/>
  <c r="D103" i="23" s="1"/>
  <c r="W123" i="26"/>
  <c r="Q31" i="26"/>
  <c r="W31" i="26"/>
  <c r="P128" i="26"/>
  <c r="O62" i="26" s="1"/>
  <c r="D128" i="26"/>
  <c r="C62" i="26" s="1"/>
  <c r="C108" i="23" s="1"/>
  <c r="R30" i="26"/>
  <c r="X30" i="26"/>
  <c r="H30" i="26"/>
  <c r="L30" i="26"/>
  <c r="J30" i="26"/>
  <c r="O25" i="26"/>
  <c r="L25" i="26"/>
  <c r="Z25" i="26"/>
  <c r="V25" i="26"/>
  <c r="K25" i="26"/>
  <c r="M25" i="26"/>
  <c r="T25" i="26"/>
  <c r="G25" i="26"/>
  <c r="A11" i="10"/>
  <c r="U3" i="26" l="1"/>
  <c r="K3" i="26"/>
  <c r="Y3" i="26"/>
  <c r="I3" i="26"/>
  <c r="X3" i="26"/>
  <c r="R3" i="26"/>
  <c r="M3" i="26"/>
  <c r="N3" i="26"/>
  <c r="L3" i="26"/>
  <c r="P3" i="26"/>
  <c r="E3" i="26"/>
  <c r="V3" i="26"/>
  <c r="H3" i="26"/>
  <c r="S3" i="26"/>
  <c r="Z3" i="26"/>
  <c r="O3" i="26"/>
  <c r="J3" i="26"/>
  <c r="W3" i="26"/>
  <c r="T3" i="26"/>
  <c r="G3" i="26"/>
  <c r="Q3" i="26"/>
  <c r="F3" i="26"/>
  <c r="B14" i="10"/>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A5" i="22"/>
  <c r="B5" i="22"/>
  <c r="A6" i="22"/>
  <c r="B6" i="22"/>
  <c r="A7" i="22"/>
  <c r="B7" i="22"/>
  <c r="A8" i="22"/>
  <c r="B8" i="22"/>
  <c r="A9" i="22"/>
  <c r="B9" i="22"/>
  <c r="A10" i="22"/>
  <c r="B10" i="22"/>
  <c r="A11" i="22"/>
  <c r="B11" i="22"/>
  <c r="A12" i="22"/>
  <c r="B12" i="22"/>
  <c r="A13" i="22"/>
  <c r="B13" i="22"/>
  <c r="A14" i="22"/>
  <c r="B14" i="22"/>
  <c r="A15" i="22"/>
  <c r="B15" i="22"/>
  <c r="A16" i="22"/>
  <c r="B16" i="22"/>
  <c r="A17" i="22"/>
  <c r="B17" i="22"/>
  <c r="A18" i="22"/>
  <c r="B18" i="22"/>
  <c r="A19" i="22"/>
  <c r="B19" i="22"/>
  <c r="A20" i="22"/>
  <c r="B20" i="22"/>
  <c r="A21" i="22"/>
  <c r="B21" i="22"/>
  <c r="A22" i="22"/>
  <c r="B22" i="22"/>
  <c r="A23" i="22"/>
  <c r="B23" i="22"/>
  <c r="A24" i="22"/>
  <c r="B24" i="22"/>
  <c r="A25" i="22"/>
  <c r="B25" i="22"/>
  <c r="A26" i="22"/>
  <c r="B26" i="22"/>
  <c r="A27" i="22"/>
  <c r="B27" i="22"/>
  <c r="A28" i="22"/>
  <c r="B28" i="22"/>
  <c r="A29" i="22"/>
  <c r="B29" i="22"/>
  <c r="A30" i="22"/>
  <c r="B30" i="22"/>
  <c r="A31" i="22"/>
  <c r="B31" i="22"/>
  <c r="A32" i="22"/>
  <c r="B32" i="22"/>
  <c r="A4" i="22"/>
  <c r="I128" i="22"/>
  <c r="J128" i="22"/>
  <c r="I129" i="22"/>
  <c r="J129" i="22"/>
  <c r="I130" i="22"/>
  <c r="J130" i="22"/>
  <c r="I131" i="22"/>
  <c r="J131" i="22"/>
  <c r="I132" i="22"/>
  <c r="J132" i="22"/>
  <c r="I133" i="22"/>
  <c r="J133" i="22"/>
  <c r="I134" i="22"/>
  <c r="J134" i="22"/>
  <c r="I135" i="22"/>
  <c r="J135" i="22"/>
  <c r="I136" i="22"/>
  <c r="J136" i="22"/>
  <c r="I137" i="22"/>
  <c r="J137" i="22"/>
  <c r="I138" i="22"/>
  <c r="J138" i="22"/>
  <c r="I139" i="22"/>
  <c r="J139" i="22"/>
  <c r="I140" i="22"/>
  <c r="J140" i="22"/>
  <c r="I141" i="22"/>
  <c r="J141" i="22"/>
  <c r="I142" i="22"/>
  <c r="J142" i="22"/>
  <c r="I143" i="22"/>
  <c r="J143" i="22"/>
  <c r="I144" i="22"/>
  <c r="J144" i="22"/>
  <c r="I145" i="22"/>
  <c r="J145" i="22"/>
  <c r="I146" i="22"/>
  <c r="J146" i="22"/>
  <c r="I147" i="22"/>
  <c r="J147" i="22"/>
  <c r="I148" i="22"/>
  <c r="J148" i="22"/>
  <c r="I149" i="22"/>
  <c r="J149" i="22"/>
  <c r="I150" i="22"/>
  <c r="J150" i="22"/>
  <c r="I151" i="22"/>
  <c r="J151" i="22"/>
  <c r="I152" i="22"/>
  <c r="J152" i="22"/>
  <c r="I153" i="22"/>
  <c r="J153" i="22"/>
  <c r="I154" i="22"/>
  <c r="J154" i="22"/>
  <c r="I155" i="22"/>
  <c r="J155" i="22"/>
  <c r="I156" i="22"/>
  <c r="J156" i="22"/>
  <c r="I157" i="22"/>
  <c r="J157" i="22"/>
  <c r="L2" i="22"/>
  <c r="M2" i="22"/>
  <c r="C69" i="22" l="1"/>
  <c r="D69" i="22"/>
  <c r="E69" i="22"/>
  <c r="F69" i="22"/>
  <c r="G69" i="22"/>
  <c r="H69" i="22"/>
  <c r="C70" i="22"/>
  <c r="D70" i="22"/>
  <c r="E70" i="22"/>
  <c r="F70" i="22"/>
  <c r="G70" i="22"/>
  <c r="H70" i="22"/>
  <c r="C71" i="22"/>
  <c r="D71" i="22"/>
  <c r="E71" i="22"/>
  <c r="F71" i="22"/>
  <c r="G71" i="22"/>
  <c r="H71" i="22"/>
  <c r="C72" i="22"/>
  <c r="D72" i="22"/>
  <c r="E72" i="22"/>
  <c r="F72" i="22"/>
  <c r="G72" i="22"/>
  <c r="H72" i="22"/>
  <c r="C73" i="22"/>
  <c r="D73" i="22"/>
  <c r="E73" i="22"/>
  <c r="F73" i="22"/>
  <c r="G73" i="22"/>
  <c r="H73" i="22"/>
  <c r="C74" i="22"/>
  <c r="D74" i="22"/>
  <c r="E74" i="22"/>
  <c r="F74" i="22"/>
  <c r="G74" i="22"/>
  <c r="H74" i="22"/>
  <c r="C75" i="22"/>
  <c r="D75" i="22"/>
  <c r="E75" i="22"/>
  <c r="F75" i="22"/>
  <c r="G75" i="22"/>
  <c r="H75" i="22"/>
  <c r="C76" i="22"/>
  <c r="D76" i="22"/>
  <c r="E76" i="22"/>
  <c r="F76" i="22"/>
  <c r="G76" i="22"/>
  <c r="H76" i="22"/>
  <c r="C77" i="22"/>
  <c r="D77" i="22"/>
  <c r="E77" i="22"/>
  <c r="F77" i="22"/>
  <c r="G77" i="22"/>
  <c r="H77" i="22"/>
  <c r="C78" i="22"/>
  <c r="D78" i="22"/>
  <c r="E78" i="22"/>
  <c r="F78" i="22"/>
  <c r="G78" i="22"/>
  <c r="H78" i="22"/>
  <c r="C79" i="22"/>
  <c r="D79" i="22"/>
  <c r="E79" i="22"/>
  <c r="F79" i="22"/>
  <c r="G79" i="22"/>
  <c r="H79" i="22"/>
  <c r="C80" i="22"/>
  <c r="D80" i="22"/>
  <c r="E80" i="22"/>
  <c r="F80" i="22"/>
  <c r="G80" i="22"/>
  <c r="H80" i="22"/>
  <c r="C81" i="22"/>
  <c r="D81" i="22"/>
  <c r="E81" i="22"/>
  <c r="F81" i="22"/>
  <c r="G81" i="22"/>
  <c r="H81" i="22"/>
  <c r="C82" i="22"/>
  <c r="D82" i="22"/>
  <c r="E82" i="22"/>
  <c r="F82" i="22"/>
  <c r="G82" i="22"/>
  <c r="H82" i="22"/>
  <c r="C83" i="22"/>
  <c r="D83" i="22"/>
  <c r="E83" i="22"/>
  <c r="F83" i="22"/>
  <c r="G83" i="22"/>
  <c r="H83" i="22"/>
  <c r="C84" i="22"/>
  <c r="D84" i="22"/>
  <c r="E84" i="22"/>
  <c r="F84" i="22"/>
  <c r="G84" i="22"/>
  <c r="H84" i="22"/>
  <c r="C85" i="22"/>
  <c r="D85" i="22"/>
  <c r="E85" i="22"/>
  <c r="F85" i="22"/>
  <c r="G85" i="22"/>
  <c r="H85" i="22"/>
  <c r="C86" i="22"/>
  <c r="D86" i="22"/>
  <c r="E86" i="22"/>
  <c r="F86" i="22"/>
  <c r="G86" i="22"/>
  <c r="H86" i="22"/>
  <c r="C87" i="22"/>
  <c r="D87" i="22"/>
  <c r="E87" i="22"/>
  <c r="F87" i="22"/>
  <c r="G87" i="22"/>
  <c r="H87" i="22"/>
  <c r="C88" i="22"/>
  <c r="D88" i="22"/>
  <c r="E88" i="22"/>
  <c r="F88" i="22"/>
  <c r="G88" i="22"/>
  <c r="H88" i="22"/>
  <c r="C89" i="22"/>
  <c r="D89" i="22"/>
  <c r="E89" i="22"/>
  <c r="F89" i="22"/>
  <c r="G89" i="22"/>
  <c r="H89" i="22"/>
  <c r="C90" i="22"/>
  <c r="D90" i="22"/>
  <c r="E90" i="22"/>
  <c r="F90" i="22"/>
  <c r="G90" i="22"/>
  <c r="H90" i="22"/>
  <c r="C91" i="22"/>
  <c r="D91" i="22"/>
  <c r="E91" i="22"/>
  <c r="F91" i="22"/>
  <c r="G91" i="22"/>
  <c r="H91" i="22"/>
  <c r="C92" i="22"/>
  <c r="D92" i="22"/>
  <c r="E92" i="22"/>
  <c r="F92" i="22"/>
  <c r="G92" i="22"/>
  <c r="H92" i="22"/>
  <c r="C93" i="22"/>
  <c r="D93" i="22"/>
  <c r="E93" i="22"/>
  <c r="F93" i="22"/>
  <c r="G93" i="22"/>
  <c r="H93" i="22"/>
  <c r="C94" i="22"/>
  <c r="D94" i="22"/>
  <c r="E94" i="22"/>
  <c r="F94" i="22"/>
  <c r="G94" i="22"/>
  <c r="H94" i="22"/>
  <c r="C95" i="22"/>
  <c r="D95" i="22"/>
  <c r="E95" i="22"/>
  <c r="F95" i="22"/>
  <c r="G95" i="22"/>
  <c r="H95" i="22"/>
  <c r="C96" i="22"/>
  <c r="D96" i="22"/>
  <c r="E96" i="22"/>
  <c r="F96" i="22"/>
  <c r="G96" i="22"/>
  <c r="H96" i="22"/>
  <c r="D68" i="22"/>
  <c r="E68" i="22"/>
  <c r="F68" i="22"/>
  <c r="G68" i="22"/>
  <c r="H68" i="22"/>
  <c r="C68" i="22"/>
  <c r="C98" i="22"/>
  <c r="C67" i="9"/>
  <c r="D67" i="9"/>
  <c r="E67" i="9"/>
  <c r="F67" i="9"/>
  <c r="G67" i="9"/>
  <c r="C68" i="9"/>
  <c r="D68" i="9"/>
  <c r="E68" i="9"/>
  <c r="F68" i="9"/>
  <c r="G68" i="9"/>
  <c r="C69" i="9"/>
  <c r="D69" i="9"/>
  <c r="E69" i="9"/>
  <c r="F69" i="9"/>
  <c r="G69" i="9"/>
  <c r="C70" i="9"/>
  <c r="D70" i="9"/>
  <c r="E70" i="9"/>
  <c r="F70" i="9"/>
  <c r="G70" i="9"/>
  <c r="C71" i="9"/>
  <c r="D71" i="9"/>
  <c r="E71" i="9"/>
  <c r="F71" i="9"/>
  <c r="G71" i="9"/>
  <c r="C72" i="9"/>
  <c r="D72" i="9"/>
  <c r="E72" i="9"/>
  <c r="F72" i="9"/>
  <c r="G72" i="9"/>
  <c r="C73" i="9"/>
  <c r="D73" i="9"/>
  <c r="E73" i="9"/>
  <c r="F73" i="9"/>
  <c r="G73" i="9"/>
  <c r="C74" i="9"/>
  <c r="D74" i="9"/>
  <c r="E74" i="9"/>
  <c r="F74" i="9"/>
  <c r="G74" i="9"/>
  <c r="C75" i="9"/>
  <c r="D75" i="9"/>
  <c r="E75" i="9"/>
  <c r="F75" i="9"/>
  <c r="G75" i="9"/>
  <c r="C76" i="9"/>
  <c r="D76" i="9"/>
  <c r="E76" i="9"/>
  <c r="F76" i="9"/>
  <c r="G76" i="9"/>
  <c r="C77" i="9"/>
  <c r="D77" i="9"/>
  <c r="E77" i="9"/>
  <c r="F77" i="9"/>
  <c r="G77" i="9"/>
  <c r="C78" i="9"/>
  <c r="D78" i="9"/>
  <c r="E78" i="9"/>
  <c r="F78" i="9"/>
  <c r="G78" i="9"/>
  <c r="C79" i="9"/>
  <c r="D79" i="9"/>
  <c r="E79" i="9"/>
  <c r="F79" i="9"/>
  <c r="G79" i="9"/>
  <c r="C80" i="9"/>
  <c r="D80" i="9"/>
  <c r="E80" i="9"/>
  <c r="F80" i="9"/>
  <c r="G80" i="9"/>
  <c r="C81" i="9"/>
  <c r="D81" i="9"/>
  <c r="E81" i="9"/>
  <c r="F81" i="9"/>
  <c r="G81" i="9"/>
  <c r="C82" i="9"/>
  <c r="D82" i="9"/>
  <c r="E82" i="9"/>
  <c r="F82" i="9"/>
  <c r="G82" i="9"/>
  <c r="C83" i="9"/>
  <c r="D83" i="9"/>
  <c r="E83" i="9"/>
  <c r="F83" i="9"/>
  <c r="G83" i="9"/>
  <c r="C84" i="9"/>
  <c r="D84" i="9"/>
  <c r="E84" i="9"/>
  <c r="F84" i="9"/>
  <c r="G84" i="9"/>
  <c r="C85" i="9"/>
  <c r="D85" i="9"/>
  <c r="E85" i="9"/>
  <c r="F85" i="9"/>
  <c r="G85" i="9"/>
  <c r="C86" i="9"/>
  <c r="D86" i="9"/>
  <c r="E86" i="9"/>
  <c r="F86" i="9"/>
  <c r="G86" i="9"/>
  <c r="C87" i="9"/>
  <c r="D87" i="9"/>
  <c r="E87" i="9"/>
  <c r="F87" i="9"/>
  <c r="G87" i="9"/>
  <c r="C88" i="9"/>
  <c r="D88" i="9"/>
  <c r="E88" i="9"/>
  <c r="F88" i="9"/>
  <c r="G88" i="9"/>
  <c r="C89" i="9"/>
  <c r="D89" i="9"/>
  <c r="E89" i="9"/>
  <c r="F89" i="9"/>
  <c r="G89" i="9"/>
  <c r="C90" i="9"/>
  <c r="D90" i="9"/>
  <c r="E90" i="9"/>
  <c r="F90" i="9"/>
  <c r="G90" i="9"/>
  <c r="C91" i="9"/>
  <c r="D91" i="9"/>
  <c r="E91" i="9"/>
  <c r="F91" i="9"/>
  <c r="G91" i="9"/>
  <c r="C92" i="9"/>
  <c r="D92" i="9"/>
  <c r="E92" i="9"/>
  <c r="F92" i="9"/>
  <c r="G92" i="9"/>
  <c r="C93" i="9"/>
  <c r="D93" i="9"/>
  <c r="E93" i="9"/>
  <c r="F93" i="9"/>
  <c r="G93" i="9"/>
  <c r="C94" i="9"/>
  <c r="D94" i="9"/>
  <c r="E94" i="9"/>
  <c r="F94" i="9"/>
  <c r="G94" i="9"/>
  <c r="D66" i="9"/>
  <c r="E66" i="9"/>
  <c r="F66" i="9"/>
  <c r="G66" i="9"/>
  <c r="C66" i="9"/>
  <c r="C97" i="9"/>
  <c r="D97" i="9"/>
  <c r="E97" i="9"/>
  <c r="F97" i="9"/>
  <c r="G97" i="9"/>
  <c r="C98" i="9"/>
  <c r="D98" i="9"/>
  <c r="E98" i="9"/>
  <c r="F98" i="9"/>
  <c r="G98" i="9"/>
  <c r="C99" i="9"/>
  <c r="D99" i="9"/>
  <c r="E99" i="9"/>
  <c r="F99" i="9"/>
  <c r="G99" i="9"/>
  <c r="C100" i="9"/>
  <c r="D100" i="9"/>
  <c r="E100" i="9"/>
  <c r="F100" i="9"/>
  <c r="G100" i="9"/>
  <c r="C101" i="9"/>
  <c r="D101" i="9"/>
  <c r="E101" i="9"/>
  <c r="F101" i="9"/>
  <c r="G101" i="9"/>
  <c r="C102" i="9"/>
  <c r="D102" i="9"/>
  <c r="E102" i="9"/>
  <c r="F102" i="9"/>
  <c r="G102" i="9"/>
  <c r="C103" i="9"/>
  <c r="D103" i="9"/>
  <c r="E103" i="9"/>
  <c r="F103" i="9"/>
  <c r="G103" i="9"/>
  <c r="C104" i="9"/>
  <c r="D104" i="9"/>
  <c r="E104" i="9"/>
  <c r="F104" i="9"/>
  <c r="G104" i="9"/>
  <c r="C105" i="9"/>
  <c r="D105" i="9"/>
  <c r="E105" i="9"/>
  <c r="F105" i="9"/>
  <c r="G105" i="9"/>
  <c r="C106" i="9"/>
  <c r="D106" i="9"/>
  <c r="E106" i="9"/>
  <c r="F106" i="9"/>
  <c r="G106" i="9"/>
  <c r="C107" i="9"/>
  <c r="D107" i="9"/>
  <c r="E107" i="9"/>
  <c r="F107" i="9"/>
  <c r="G107" i="9"/>
  <c r="C108" i="9"/>
  <c r="D108" i="9"/>
  <c r="E108" i="9"/>
  <c r="F108" i="9"/>
  <c r="G108" i="9"/>
  <c r="C109" i="9"/>
  <c r="D109" i="9"/>
  <c r="E109" i="9"/>
  <c r="F109" i="9"/>
  <c r="G109" i="9"/>
  <c r="C110" i="9"/>
  <c r="D110" i="9"/>
  <c r="E110" i="9"/>
  <c r="F110" i="9"/>
  <c r="G110" i="9"/>
  <c r="C111" i="9"/>
  <c r="D111" i="9"/>
  <c r="E111" i="9"/>
  <c r="F111" i="9"/>
  <c r="G111" i="9"/>
  <c r="C112" i="9"/>
  <c r="D112" i="9"/>
  <c r="E112" i="9"/>
  <c r="F112" i="9"/>
  <c r="G112" i="9"/>
  <c r="C113" i="9"/>
  <c r="D113" i="9"/>
  <c r="E113" i="9"/>
  <c r="F113" i="9"/>
  <c r="G113" i="9"/>
  <c r="C114" i="9"/>
  <c r="D114" i="9"/>
  <c r="E114" i="9"/>
  <c r="F114" i="9"/>
  <c r="G114" i="9"/>
  <c r="C115" i="9"/>
  <c r="D115" i="9"/>
  <c r="E115" i="9"/>
  <c r="F115" i="9"/>
  <c r="G115" i="9"/>
  <c r="C116" i="9"/>
  <c r="D116" i="9"/>
  <c r="E116" i="9"/>
  <c r="F116" i="9"/>
  <c r="G116" i="9"/>
  <c r="C117" i="9"/>
  <c r="D117" i="9"/>
  <c r="E117" i="9"/>
  <c r="F117" i="9"/>
  <c r="G117" i="9"/>
  <c r="C118" i="9"/>
  <c r="D118" i="9"/>
  <c r="E118" i="9"/>
  <c r="F118" i="9"/>
  <c r="G118" i="9"/>
  <c r="C119" i="9"/>
  <c r="D119" i="9"/>
  <c r="E119" i="9"/>
  <c r="F119" i="9"/>
  <c r="G119" i="9"/>
  <c r="C120" i="9"/>
  <c r="D120" i="9"/>
  <c r="E120" i="9"/>
  <c r="F120" i="9"/>
  <c r="G120" i="9"/>
  <c r="C121" i="9"/>
  <c r="D121" i="9"/>
  <c r="E121" i="9"/>
  <c r="F121" i="9"/>
  <c r="G121" i="9"/>
  <c r="C122" i="9"/>
  <c r="D122" i="9"/>
  <c r="E122" i="9"/>
  <c r="F122" i="9"/>
  <c r="G122" i="9"/>
  <c r="C123" i="9"/>
  <c r="D123" i="9"/>
  <c r="E123" i="9"/>
  <c r="F123" i="9"/>
  <c r="G123" i="9"/>
  <c r="C124" i="9"/>
  <c r="D124" i="9"/>
  <c r="E124" i="9"/>
  <c r="D63" i="9" s="1"/>
  <c r="F124" i="9"/>
  <c r="G124" i="9"/>
  <c r="F63" i="9" s="1"/>
  <c r="D96" i="9"/>
  <c r="E96" i="9"/>
  <c r="F96" i="9"/>
  <c r="G96" i="9"/>
  <c r="C96" i="9"/>
  <c r="A11" i="25"/>
  <c r="A10" i="23" s="1"/>
  <c r="A12" i="23"/>
  <c r="B3" i="23"/>
  <c r="C11" i="25"/>
  <c r="B11" i="25" s="1"/>
  <c r="B10" i="23" s="1"/>
  <c r="C10" i="25"/>
  <c r="B10" i="25" s="1"/>
  <c r="B9" i="23" s="1"/>
  <c r="A10" i="25"/>
  <c r="A9" i="23" s="1"/>
  <c r="C9" i="25"/>
  <c r="B9" i="25" s="1"/>
  <c r="B8" i="23" s="1"/>
  <c r="A9" i="25"/>
  <c r="A8" i="23" s="1"/>
  <c r="C8" i="25"/>
  <c r="B8" i="25" s="1"/>
  <c r="B7" i="23" s="1"/>
  <c r="A8" i="25"/>
  <c r="A7" i="23" s="1"/>
  <c r="C7" i="25"/>
  <c r="B7" i="25" s="1"/>
  <c r="B6" i="23" s="1"/>
  <c r="A7" i="25"/>
  <c r="A6" i="23" s="1"/>
  <c r="C6" i="25"/>
  <c r="B6" i="25" s="1"/>
  <c r="B5" i="23" s="1"/>
  <c r="A6" i="25"/>
  <c r="A5" i="23" s="1"/>
  <c r="A5" i="25"/>
  <c r="A4" i="23" s="1"/>
  <c r="A46" i="23"/>
  <c r="B46" i="23"/>
  <c r="D32" i="22"/>
  <c r="D46" i="23" s="1"/>
  <c r="A96" i="22"/>
  <c r="A126" i="22"/>
  <c r="A65" i="22" s="1"/>
  <c r="A77" i="23" s="1"/>
  <c r="A157" i="22"/>
  <c r="B157" i="22"/>
  <c r="C157" i="22"/>
  <c r="D157" i="22"/>
  <c r="E157" i="22"/>
  <c r="F157" i="22"/>
  <c r="G157" i="22"/>
  <c r="H157" i="22"/>
  <c r="A6" i="10"/>
  <c r="B5" i="19"/>
  <c r="A7" i="10"/>
  <c r="B6" i="19"/>
  <c r="A8" i="10"/>
  <c r="B7" i="19"/>
  <c r="A9" i="10"/>
  <c r="B8" i="19"/>
  <c r="A10" i="10"/>
  <c r="B9" i="19"/>
  <c r="A5" i="10"/>
  <c r="B34" i="21"/>
  <c r="A125" i="21"/>
  <c r="A156" i="21"/>
  <c r="B156" i="21"/>
  <c r="A32" i="9"/>
  <c r="A44" i="19" s="1"/>
  <c r="B32" i="9"/>
  <c r="B44" i="19" s="1"/>
  <c r="D32" i="9"/>
  <c r="D44" i="19" s="1"/>
  <c r="G63" i="9"/>
  <c r="A94" i="9"/>
  <c r="A124" i="9"/>
  <c r="A63" i="9" s="1"/>
  <c r="A155" i="9"/>
  <c r="C155" i="9"/>
  <c r="D155" i="9"/>
  <c r="E155" i="9"/>
  <c r="F155" i="9"/>
  <c r="G155" i="9"/>
  <c r="H155" i="9"/>
  <c r="D5" i="21"/>
  <c r="D6" i="21"/>
  <c r="D7" i="21"/>
  <c r="D8" i="21"/>
  <c r="D9" i="21"/>
  <c r="D10" i="21"/>
  <c r="D11" i="21"/>
  <c r="D12" i="21"/>
  <c r="D13" i="21"/>
  <c r="D14" i="21"/>
  <c r="D15" i="21"/>
  <c r="D16" i="21"/>
  <c r="D17" i="21"/>
  <c r="D18" i="21"/>
  <c r="D20" i="21"/>
  <c r="D21" i="21"/>
  <c r="D22" i="21"/>
  <c r="D23" i="21"/>
  <c r="D24" i="21"/>
  <c r="D25" i="21"/>
  <c r="D26" i="21"/>
  <c r="D28" i="21"/>
  <c r="D29" i="21"/>
  <c r="D30" i="21"/>
  <c r="D31" i="21"/>
  <c r="E63" i="9" l="1"/>
  <c r="C63" i="9"/>
  <c r="C32" i="22"/>
  <c r="G32" i="22" s="1"/>
  <c r="G46" i="23" s="1"/>
  <c r="D5" i="23"/>
  <c r="D9" i="23"/>
  <c r="D6" i="23"/>
  <c r="D7" i="23"/>
  <c r="B5" i="25"/>
  <c r="B4" i="23" s="1"/>
  <c r="D4" i="23"/>
  <c r="D8" i="23"/>
  <c r="S125" i="21"/>
  <c r="P125" i="21"/>
  <c r="B155" i="9"/>
  <c r="C32" i="9"/>
  <c r="F32" i="9" s="1"/>
  <c r="F44" i="19" s="1"/>
  <c r="B4" i="19"/>
  <c r="D126" i="22"/>
  <c r="C65" i="22" s="1"/>
  <c r="C77" i="23" s="1"/>
  <c r="K32" i="22"/>
  <c r="K46" i="23" s="1"/>
  <c r="C46" i="23"/>
  <c r="G126" i="22"/>
  <c r="F65" i="22" s="1"/>
  <c r="F77" i="23" s="1"/>
  <c r="H126" i="22"/>
  <c r="G65" i="22" s="1"/>
  <c r="G77" i="23" s="1"/>
  <c r="C126" i="22"/>
  <c r="B65" i="22" s="1"/>
  <c r="B77" i="23" s="1"/>
  <c r="E126" i="22"/>
  <c r="D65" i="22" s="1"/>
  <c r="D77" i="23" s="1"/>
  <c r="F126" i="22"/>
  <c r="E65" i="22" s="1"/>
  <c r="E77" i="23" s="1"/>
  <c r="F32" i="22"/>
  <c r="F46" i="23" s="1"/>
  <c r="H32" i="22"/>
  <c r="H46" i="23" s="1"/>
  <c r="B63" i="9"/>
  <c r="E32" i="22"/>
  <c r="E46" i="23" s="1"/>
  <c r="J32" i="22"/>
  <c r="J46" i="23" s="1"/>
  <c r="K125" i="21"/>
  <c r="C125" i="21"/>
  <c r="H125" i="21"/>
  <c r="Q125" i="21"/>
  <c r="J125" i="21"/>
  <c r="R125" i="21"/>
  <c r="D125" i="21"/>
  <c r="I125" i="21"/>
  <c r="W125" i="21"/>
  <c r="O125" i="21"/>
  <c r="G125" i="21"/>
  <c r="V125" i="21"/>
  <c r="N125" i="21"/>
  <c r="F125" i="21"/>
  <c r="U125" i="21"/>
  <c r="M125" i="21"/>
  <c r="E125" i="21"/>
  <c r="T125" i="21"/>
  <c r="L125" i="21"/>
  <c r="B48" i="23"/>
  <c r="C48" i="23"/>
  <c r="A48" i="23"/>
  <c r="A17" i="23"/>
  <c r="B16" i="23"/>
  <c r="C16" i="23"/>
  <c r="D16" i="23"/>
  <c r="A16" i="23"/>
  <c r="K2" i="22"/>
  <c r="K16" i="23" s="1"/>
  <c r="K3" i="23" s="1"/>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155" i="22"/>
  <c r="H156" i="22"/>
  <c r="G156" i="22"/>
  <c r="F156" i="22"/>
  <c r="E156" i="22"/>
  <c r="D156" i="22"/>
  <c r="C156" i="22"/>
  <c r="B156" i="22"/>
  <c r="A156" i="22"/>
  <c r="G155" i="22"/>
  <c r="F155" i="22"/>
  <c r="E155" i="22"/>
  <c r="D155" i="22"/>
  <c r="C155" i="22"/>
  <c r="B155" i="22"/>
  <c r="A155" i="22"/>
  <c r="G154" i="22"/>
  <c r="F154" i="22"/>
  <c r="E154" i="22"/>
  <c r="D154" i="22"/>
  <c r="C154" i="22"/>
  <c r="B154" i="22"/>
  <c r="A154" i="22"/>
  <c r="G153" i="22"/>
  <c r="F153" i="22"/>
  <c r="E153" i="22"/>
  <c r="D153" i="22"/>
  <c r="C153" i="22"/>
  <c r="B153" i="22"/>
  <c r="A153" i="22"/>
  <c r="G152" i="22"/>
  <c r="F152" i="22"/>
  <c r="E152" i="22"/>
  <c r="D152" i="22"/>
  <c r="C152" i="22"/>
  <c r="B152" i="22"/>
  <c r="A152" i="22"/>
  <c r="G151" i="22"/>
  <c r="F151" i="22"/>
  <c r="E151" i="22"/>
  <c r="D151" i="22"/>
  <c r="C151" i="22"/>
  <c r="B151" i="22"/>
  <c r="A151" i="22"/>
  <c r="G150" i="22"/>
  <c r="F150" i="22"/>
  <c r="E150" i="22"/>
  <c r="D150" i="22"/>
  <c r="C150" i="22"/>
  <c r="B150" i="22"/>
  <c r="A150" i="22"/>
  <c r="G149" i="22"/>
  <c r="F149" i="22"/>
  <c r="E149" i="22"/>
  <c r="D149" i="22"/>
  <c r="C149" i="22"/>
  <c r="B149" i="22"/>
  <c r="A149" i="22"/>
  <c r="G148" i="22"/>
  <c r="F148" i="22"/>
  <c r="E148" i="22"/>
  <c r="D148" i="22"/>
  <c r="C148" i="22"/>
  <c r="B148" i="22"/>
  <c r="A148" i="22"/>
  <c r="G147" i="22"/>
  <c r="F147" i="22"/>
  <c r="E147" i="22"/>
  <c r="D147" i="22"/>
  <c r="C147" i="22"/>
  <c r="B147" i="22"/>
  <c r="A147" i="22"/>
  <c r="G146" i="22"/>
  <c r="F146" i="22"/>
  <c r="E146" i="22"/>
  <c r="D146" i="22"/>
  <c r="C146" i="22"/>
  <c r="B146" i="22"/>
  <c r="A146" i="22"/>
  <c r="G145" i="22"/>
  <c r="F145" i="22"/>
  <c r="E145" i="22"/>
  <c r="D145" i="22"/>
  <c r="C145" i="22"/>
  <c r="B145" i="22"/>
  <c r="A145" i="22"/>
  <c r="G144" i="22"/>
  <c r="F144" i="22"/>
  <c r="E144" i="22"/>
  <c r="D144" i="22"/>
  <c r="C144" i="22"/>
  <c r="B144" i="22"/>
  <c r="A144" i="22"/>
  <c r="G143" i="22"/>
  <c r="F143" i="22"/>
  <c r="E143" i="22"/>
  <c r="D143" i="22"/>
  <c r="C143" i="22"/>
  <c r="B143" i="22"/>
  <c r="A143" i="22"/>
  <c r="G142" i="22"/>
  <c r="F142" i="22"/>
  <c r="E142" i="22"/>
  <c r="D142" i="22"/>
  <c r="C142" i="22"/>
  <c r="B142" i="22"/>
  <c r="A142" i="22"/>
  <c r="G141" i="22"/>
  <c r="F141" i="22"/>
  <c r="E141" i="22"/>
  <c r="D141" i="22"/>
  <c r="C141" i="22"/>
  <c r="B141" i="22"/>
  <c r="A141" i="22"/>
  <c r="G140" i="22"/>
  <c r="F140" i="22"/>
  <c r="E140" i="22"/>
  <c r="D140" i="22"/>
  <c r="C140" i="22"/>
  <c r="B140" i="22"/>
  <c r="A140" i="22"/>
  <c r="G139" i="22"/>
  <c r="F139" i="22"/>
  <c r="E139" i="22"/>
  <c r="D139" i="22"/>
  <c r="C139" i="22"/>
  <c r="B139" i="22"/>
  <c r="A139" i="22"/>
  <c r="G138" i="22"/>
  <c r="F138" i="22"/>
  <c r="E138" i="22"/>
  <c r="D138" i="22"/>
  <c r="C138" i="22"/>
  <c r="B138" i="22"/>
  <c r="A138" i="22"/>
  <c r="G137" i="22"/>
  <c r="F137" i="22"/>
  <c r="E137" i="22"/>
  <c r="D137" i="22"/>
  <c r="C137" i="22"/>
  <c r="B137" i="22"/>
  <c r="A137" i="22"/>
  <c r="G136" i="22"/>
  <c r="F136" i="22"/>
  <c r="E136" i="22"/>
  <c r="D136" i="22"/>
  <c r="C136" i="22"/>
  <c r="B136" i="22"/>
  <c r="A136" i="22"/>
  <c r="G135" i="22"/>
  <c r="F135" i="22"/>
  <c r="E135" i="22"/>
  <c r="D135" i="22"/>
  <c r="C135" i="22"/>
  <c r="B135" i="22"/>
  <c r="A135" i="22"/>
  <c r="G134" i="22"/>
  <c r="F134" i="22"/>
  <c r="E134" i="22"/>
  <c r="D134" i="22"/>
  <c r="C134" i="22"/>
  <c r="B134" i="22"/>
  <c r="A134" i="22"/>
  <c r="G133" i="22"/>
  <c r="F133" i="22"/>
  <c r="E133" i="22"/>
  <c r="D133" i="22"/>
  <c r="C133" i="22"/>
  <c r="B133" i="22"/>
  <c r="A133" i="22"/>
  <c r="G132" i="22"/>
  <c r="F132" i="22"/>
  <c r="E132" i="22"/>
  <c r="D132" i="22"/>
  <c r="C132" i="22"/>
  <c r="B132" i="22"/>
  <c r="A132" i="22"/>
  <c r="G131" i="22"/>
  <c r="F131" i="22"/>
  <c r="E131" i="22"/>
  <c r="D131" i="22"/>
  <c r="C131" i="22"/>
  <c r="B131" i="22"/>
  <c r="A131" i="22"/>
  <c r="G130" i="22"/>
  <c r="F130" i="22"/>
  <c r="E130" i="22"/>
  <c r="D130" i="22"/>
  <c r="C130" i="22"/>
  <c r="B130" i="22"/>
  <c r="A130" i="22"/>
  <c r="G129" i="22"/>
  <c r="F129" i="22"/>
  <c r="E129" i="22"/>
  <c r="D129" i="22"/>
  <c r="C129" i="22"/>
  <c r="B129" i="22"/>
  <c r="A129" i="22"/>
  <c r="G128" i="22"/>
  <c r="F128" i="22"/>
  <c r="E128" i="22"/>
  <c r="D128" i="22"/>
  <c r="C128" i="22"/>
  <c r="B128" i="22"/>
  <c r="A125" i="22"/>
  <c r="A124" i="22"/>
  <c r="A63" i="22" s="1"/>
  <c r="A75" i="23" s="1"/>
  <c r="A123" i="22"/>
  <c r="A62" i="22" s="1"/>
  <c r="A74" i="23" s="1"/>
  <c r="A122" i="22"/>
  <c r="A61" i="22" s="1"/>
  <c r="A73" i="23" s="1"/>
  <c r="A121" i="22"/>
  <c r="A60" i="22" s="1"/>
  <c r="A72" i="23" s="1"/>
  <c r="A120" i="22"/>
  <c r="A59" i="22" s="1"/>
  <c r="A71" i="23" s="1"/>
  <c r="A119" i="22"/>
  <c r="A58" i="22" s="1"/>
  <c r="A70" i="23" s="1"/>
  <c r="A118" i="22"/>
  <c r="A57" i="22" s="1"/>
  <c r="A69" i="23" s="1"/>
  <c r="A117" i="22"/>
  <c r="A56" i="22" s="1"/>
  <c r="A68" i="23" s="1"/>
  <c r="A116" i="22"/>
  <c r="A55" i="22" s="1"/>
  <c r="A67" i="23" s="1"/>
  <c r="A115" i="22"/>
  <c r="A54" i="22" s="1"/>
  <c r="A66" i="23" s="1"/>
  <c r="A114" i="22"/>
  <c r="A53" i="22" s="1"/>
  <c r="A65" i="23" s="1"/>
  <c r="A113" i="22"/>
  <c r="A52" i="22" s="1"/>
  <c r="A64" i="23" s="1"/>
  <c r="A112" i="22"/>
  <c r="A51" i="22" s="1"/>
  <c r="A63" i="23" s="1"/>
  <c r="A111" i="22"/>
  <c r="A50" i="22" s="1"/>
  <c r="A62" i="23" s="1"/>
  <c r="A110" i="22"/>
  <c r="A49" i="22" s="1"/>
  <c r="A61" i="23" s="1"/>
  <c r="A109" i="22"/>
  <c r="A48" i="22" s="1"/>
  <c r="A60" i="23" s="1"/>
  <c r="A108" i="22"/>
  <c r="A47" i="22" s="1"/>
  <c r="A59" i="23" s="1"/>
  <c r="A107" i="22"/>
  <c r="A46" i="22" s="1"/>
  <c r="A58" i="23" s="1"/>
  <c r="A106" i="22"/>
  <c r="A45" i="22" s="1"/>
  <c r="A57" i="23" s="1"/>
  <c r="A105" i="22"/>
  <c r="A44" i="22" s="1"/>
  <c r="A56" i="23" s="1"/>
  <c r="A104" i="22"/>
  <c r="A43" i="22" s="1"/>
  <c r="A55" i="23" s="1"/>
  <c r="A103" i="22"/>
  <c r="A42" i="22" s="1"/>
  <c r="A54" i="23" s="1"/>
  <c r="A102" i="22"/>
  <c r="A41" i="22" s="1"/>
  <c r="A53" i="23" s="1"/>
  <c r="A101" i="22"/>
  <c r="A40" i="22" s="1"/>
  <c r="A52" i="23" s="1"/>
  <c r="A100" i="22"/>
  <c r="A39" i="22" s="1"/>
  <c r="A51" i="23" s="1"/>
  <c r="A99" i="22"/>
  <c r="A38" i="22" s="1"/>
  <c r="A50" i="23" s="1"/>
  <c r="A98" i="22"/>
  <c r="A37" i="22" s="1"/>
  <c r="A49" i="23" s="1"/>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4" i="22"/>
  <c r="A76" i="23" s="1"/>
  <c r="C35" i="22"/>
  <c r="D31" i="22"/>
  <c r="D45" i="23" s="1"/>
  <c r="B45" i="23"/>
  <c r="A45" i="23"/>
  <c r="D30" i="22"/>
  <c r="D44" i="23" s="1"/>
  <c r="B44" i="23"/>
  <c r="A44" i="23"/>
  <c r="D29" i="22"/>
  <c r="D43" i="23" s="1"/>
  <c r="B43" i="23"/>
  <c r="A43" i="23"/>
  <c r="D28" i="22"/>
  <c r="D42" i="23" s="1"/>
  <c r="B42" i="23"/>
  <c r="A42" i="23"/>
  <c r="D27" i="22"/>
  <c r="D41" i="23" s="1"/>
  <c r="B41" i="23"/>
  <c r="A41" i="23"/>
  <c r="D26" i="22"/>
  <c r="D40" i="23" s="1"/>
  <c r="B40" i="23"/>
  <c r="A40" i="23"/>
  <c r="D25" i="22"/>
  <c r="D39" i="23" s="1"/>
  <c r="B39" i="23"/>
  <c r="A39" i="23"/>
  <c r="D24" i="22"/>
  <c r="D38" i="23" s="1"/>
  <c r="B38" i="23"/>
  <c r="A38" i="23"/>
  <c r="D23" i="22"/>
  <c r="D37" i="23" s="1"/>
  <c r="B37" i="23"/>
  <c r="A37" i="23"/>
  <c r="D22" i="22"/>
  <c r="D36" i="23" s="1"/>
  <c r="B36" i="23"/>
  <c r="A36" i="23"/>
  <c r="D21" i="22"/>
  <c r="D35" i="23" s="1"/>
  <c r="B35" i="23"/>
  <c r="A35" i="23"/>
  <c r="D20" i="22"/>
  <c r="D34" i="23" s="1"/>
  <c r="B34" i="23"/>
  <c r="A34" i="23"/>
  <c r="D19" i="22"/>
  <c r="D33" i="23" s="1"/>
  <c r="B33" i="23"/>
  <c r="A33" i="23"/>
  <c r="D18" i="22"/>
  <c r="D32" i="23" s="1"/>
  <c r="B32" i="23"/>
  <c r="A32" i="23"/>
  <c r="D17" i="22"/>
  <c r="D31" i="23" s="1"/>
  <c r="B31" i="23"/>
  <c r="A31" i="23"/>
  <c r="D16" i="22"/>
  <c r="D30" i="23" s="1"/>
  <c r="B30" i="23"/>
  <c r="A30" i="23"/>
  <c r="D15" i="22"/>
  <c r="D29" i="23" s="1"/>
  <c r="B29" i="23"/>
  <c r="A29" i="23"/>
  <c r="D14" i="22"/>
  <c r="D28" i="23" s="1"/>
  <c r="B28" i="23"/>
  <c r="A28" i="23"/>
  <c r="D13" i="22"/>
  <c r="D27" i="23" s="1"/>
  <c r="B27" i="23"/>
  <c r="A27" i="23"/>
  <c r="D12" i="22"/>
  <c r="D26" i="23" s="1"/>
  <c r="B26" i="23"/>
  <c r="A26" i="23"/>
  <c r="D11" i="22"/>
  <c r="D25" i="23" s="1"/>
  <c r="B25" i="23"/>
  <c r="A25" i="23"/>
  <c r="D10" i="22"/>
  <c r="D24" i="23" s="1"/>
  <c r="B24" i="23"/>
  <c r="A24" i="23"/>
  <c r="D9" i="22"/>
  <c r="D23" i="23" s="1"/>
  <c r="B23" i="23"/>
  <c r="A23" i="23"/>
  <c r="D8" i="22"/>
  <c r="D22" i="23" s="1"/>
  <c r="B22" i="23"/>
  <c r="A22" i="23"/>
  <c r="D7" i="22"/>
  <c r="D21" i="23" s="1"/>
  <c r="B21" i="23"/>
  <c r="A21" i="23"/>
  <c r="D6" i="22"/>
  <c r="D20" i="23" s="1"/>
  <c r="B20" i="23"/>
  <c r="A20" i="23"/>
  <c r="D5" i="22"/>
  <c r="D19" i="23" s="1"/>
  <c r="B19" i="23"/>
  <c r="A19" i="23"/>
  <c r="D4" i="22"/>
  <c r="D18" i="23" s="1"/>
  <c r="B4" i="22"/>
  <c r="B18" i="23" s="1"/>
  <c r="A18" i="23"/>
  <c r="J2" i="22"/>
  <c r="J16" i="23" s="1"/>
  <c r="J3" i="23" s="1"/>
  <c r="I2" i="22"/>
  <c r="I16" i="23" s="1"/>
  <c r="I3" i="23" s="1"/>
  <c r="H2" i="22"/>
  <c r="H16" i="23" s="1"/>
  <c r="H3" i="23" s="1"/>
  <c r="G2" i="22"/>
  <c r="G16" i="23" s="1"/>
  <c r="G3" i="23" s="1"/>
  <c r="F2" i="22"/>
  <c r="E2" i="22"/>
  <c r="E16" i="23" s="1"/>
  <c r="E3" i="23" s="1"/>
  <c r="F3" i="23" l="1"/>
  <c r="F16" i="23"/>
  <c r="B14" i="25"/>
  <c r="B12" i="23" s="1"/>
  <c r="J32" i="9"/>
  <c r="J44" i="19" s="1"/>
  <c r="C11" i="22"/>
  <c r="J105" i="22" s="1"/>
  <c r="C19" i="22"/>
  <c r="M19" i="22" s="1"/>
  <c r="C27" i="22"/>
  <c r="I121" i="22" s="1"/>
  <c r="H60" i="22" s="1"/>
  <c r="H72" i="23" s="1"/>
  <c r="C4" i="22"/>
  <c r="L4" i="22" s="1"/>
  <c r="C12" i="22"/>
  <c r="I106" i="22" s="1"/>
  <c r="H45" i="22" s="1"/>
  <c r="H57" i="23" s="1"/>
  <c r="C20" i="22"/>
  <c r="L20" i="22" s="1"/>
  <c r="C28" i="22"/>
  <c r="M28" i="22" s="1"/>
  <c r="M4" i="22"/>
  <c r="I98" i="22"/>
  <c r="H37" i="22" s="1"/>
  <c r="H49" i="23" s="1"/>
  <c r="J98" i="22"/>
  <c r="J122" i="22"/>
  <c r="L11" i="22"/>
  <c r="I105" i="22"/>
  <c r="H44" i="22" s="1"/>
  <c r="H56" i="23" s="1"/>
  <c r="M11" i="22"/>
  <c r="I113" i="22"/>
  <c r="H52" i="22" s="1"/>
  <c r="H64" i="23" s="1"/>
  <c r="J113" i="22"/>
  <c r="L19" i="22"/>
  <c r="L27" i="22"/>
  <c r="J121" i="22"/>
  <c r="C18" i="22"/>
  <c r="C26" i="22"/>
  <c r="E120" i="22" s="1"/>
  <c r="D59" i="22" s="1"/>
  <c r="D71" i="23" s="1"/>
  <c r="C9" i="22"/>
  <c r="H9" i="22" s="1"/>
  <c r="H23" i="23" s="1"/>
  <c r="C7" i="22"/>
  <c r="K7" i="22" s="1"/>
  <c r="K21" i="23" s="1"/>
  <c r="C15" i="22"/>
  <c r="G109" i="22" s="1"/>
  <c r="F48" i="22" s="1"/>
  <c r="F60" i="23" s="1"/>
  <c r="C31" i="22"/>
  <c r="K31" i="22" s="1"/>
  <c r="K45" i="23" s="1"/>
  <c r="C6" i="22"/>
  <c r="K6" i="22" s="1"/>
  <c r="K20" i="23" s="1"/>
  <c r="C14" i="22"/>
  <c r="C22" i="22"/>
  <c r="C30" i="22"/>
  <c r="G30" i="22" s="1"/>
  <c r="G44" i="23" s="1"/>
  <c r="L12" i="22"/>
  <c r="J106" i="22"/>
  <c r="M12" i="22"/>
  <c r="C10" i="22"/>
  <c r="K10" i="22" s="1"/>
  <c r="K24" i="23" s="1"/>
  <c r="K6" i="23" s="1"/>
  <c r="C17" i="22"/>
  <c r="C111" i="22" s="1"/>
  <c r="B50" i="22" s="1"/>
  <c r="B62" i="23" s="1"/>
  <c r="C25" i="22"/>
  <c r="C8" i="22"/>
  <c r="G102" i="22" s="1"/>
  <c r="F41" i="22" s="1"/>
  <c r="F53" i="23" s="1"/>
  <c r="C16" i="22"/>
  <c r="D110" i="22" s="1"/>
  <c r="C49" i="22" s="1"/>
  <c r="C61" i="23" s="1"/>
  <c r="C24" i="22"/>
  <c r="H118" i="22" s="1"/>
  <c r="G57" i="22" s="1"/>
  <c r="G69" i="23" s="1"/>
  <c r="C23" i="22"/>
  <c r="C117" i="22" s="1"/>
  <c r="B56" i="22" s="1"/>
  <c r="B68" i="23" s="1"/>
  <c r="C5" i="22"/>
  <c r="C19" i="23" s="1"/>
  <c r="C13" i="22"/>
  <c r="C27" i="23" s="1"/>
  <c r="C21" i="22"/>
  <c r="C29" i="22"/>
  <c r="I126" i="22"/>
  <c r="H65" i="22" s="1"/>
  <c r="H77" i="23" s="1"/>
  <c r="J126" i="22"/>
  <c r="M32" i="22"/>
  <c r="L32" i="22"/>
  <c r="I32" i="22"/>
  <c r="I46" i="23" s="1"/>
  <c r="I32" i="9"/>
  <c r="I44" i="19" s="1"/>
  <c r="C44" i="19"/>
  <c r="E32" i="9"/>
  <c r="E44" i="19" s="1"/>
  <c r="H32" i="9"/>
  <c r="H44" i="19" s="1"/>
  <c r="G32" i="9"/>
  <c r="G44" i="19" s="1"/>
  <c r="C28" i="23"/>
  <c r="E4" i="22"/>
  <c r="E18" i="23" s="1"/>
  <c r="H114" i="22"/>
  <c r="G53" i="22" s="1"/>
  <c r="G65" i="23" s="1"/>
  <c r="H11" i="22"/>
  <c r="H25" i="23" s="1"/>
  <c r="H18" i="22"/>
  <c r="H32" i="23" s="1"/>
  <c r="C20" i="23"/>
  <c r="E104" i="22"/>
  <c r="D43" i="22" s="1"/>
  <c r="D55" i="23" s="1"/>
  <c r="K11" i="22"/>
  <c r="K25" i="23" s="1"/>
  <c r="J12" i="22"/>
  <c r="J26" i="23" s="1"/>
  <c r="C33" i="23"/>
  <c r="C41" i="23"/>
  <c r="K29" i="22"/>
  <c r="K43" i="23" s="1"/>
  <c r="K15" i="22"/>
  <c r="K29" i="23" s="1"/>
  <c r="K4" i="23" s="1"/>
  <c r="K12" i="22"/>
  <c r="K26" i="23" s="1"/>
  <c r="K4" i="22"/>
  <c r="C42" i="23"/>
  <c r="J29" i="22"/>
  <c r="J43" i="23" s="1"/>
  <c r="C43" i="23"/>
  <c r="H29" i="22"/>
  <c r="H43" i="23" s="1"/>
  <c r="C26" i="23"/>
  <c r="K21" i="22"/>
  <c r="K35" i="23" s="1"/>
  <c r="G119" i="22"/>
  <c r="F58" i="22" s="1"/>
  <c r="F70" i="23" s="1"/>
  <c r="K22" i="22"/>
  <c r="K36" i="23" s="1"/>
  <c r="E101" i="22"/>
  <c r="E109" i="22"/>
  <c r="D48" i="22" s="1"/>
  <c r="D60" i="23" s="1"/>
  <c r="G117" i="22"/>
  <c r="H117" i="22"/>
  <c r="G56" i="22" s="1"/>
  <c r="G68" i="23" s="1"/>
  <c r="G125" i="22"/>
  <c r="F64" i="22" s="1"/>
  <c r="F76" i="23" s="1"/>
  <c r="H125" i="22"/>
  <c r="G64" i="22" s="1"/>
  <c r="G76" i="23" s="1"/>
  <c r="C125" i="22"/>
  <c r="D125" i="22"/>
  <c r="C64" i="22" s="1"/>
  <c r="C76" i="23" s="1"/>
  <c r="E125" i="22"/>
  <c r="D64" i="22" s="1"/>
  <c r="D76" i="23" s="1"/>
  <c r="F125" i="22"/>
  <c r="E64" i="22" s="1"/>
  <c r="E76" i="23" s="1"/>
  <c r="E100" i="22"/>
  <c r="H100" i="22"/>
  <c r="G39" i="22" s="1"/>
  <c r="G51" i="23" s="1"/>
  <c r="F100" i="22"/>
  <c r="E39" i="22" s="1"/>
  <c r="E51" i="23" s="1"/>
  <c r="C100" i="22"/>
  <c r="B39" i="22" s="1"/>
  <c r="B51" i="23" s="1"/>
  <c r="D100" i="22"/>
  <c r="C39" i="22" s="1"/>
  <c r="C51" i="23" s="1"/>
  <c r="G100" i="22"/>
  <c r="F39" i="22" s="1"/>
  <c r="F51" i="23" s="1"/>
  <c r="E116" i="22"/>
  <c r="G116" i="22"/>
  <c r="F55" i="22" s="1"/>
  <c r="F67" i="23" s="1"/>
  <c r="H116" i="22"/>
  <c r="G55" i="22" s="1"/>
  <c r="G67" i="23" s="1"/>
  <c r="C116" i="22"/>
  <c r="D116" i="22"/>
  <c r="C55" i="22" s="1"/>
  <c r="C67" i="23" s="1"/>
  <c r="D124" i="22"/>
  <c r="C63" i="22" s="1"/>
  <c r="C75" i="23" s="1"/>
  <c r="J8" i="22"/>
  <c r="J22" i="23" s="1"/>
  <c r="E23" i="22"/>
  <c r="E37" i="23" s="1"/>
  <c r="C99" i="22"/>
  <c r="D99" i="22"/>
  <c r="E99" i="22"/>
  <c r="D38" i="22" s="1"/>
  <c r="D50" i="23" s="1"/>
  <c r="F99" i="22"/>
  <c r="G99" i="22"/>
  <c r="H99" i="22"/>
  <c r="C107" i="22"/>
  <c r="B46" i="22" s="1"/>
  <c r="B58" i="23" s="1"/>
  <c r="D107" i="22"/>
  <c r="C46" i="22" s="1"/>
  <c r="C58" i="23" s="1"/>
  <c r="G107" i="22"/>
  <c r="F46" i="22" s="1"/>
  <c r="F58" i="23" s="1"/>
  <c r="H107" i="22"/>
  <c r="G46" i="22" s="1"/>
  <c r="G58" i="23" s="1"/>
  <c r="F107" i="22"/>
  <c r="E46" i="22" s="1"/>
  <c r="E58" i="23" s="1"/>
  <c r="E107" i="22"/>
  <c r="D46" i="22" s="1"/>
  <c r="D58" i="23" s="1"/>
  <c r="C115" i="22"/>
  <c r="D115" i="22"/>
  <c r="F115" i="22"/>
  <c r="E54" i="22" s="1"/>
  <c r="E66" i="23" s="1"/>
  <c r="G115" i="22"/>
  <c r="H115" i="22"/>
  <c r="G54" i="22" s="1"/>
  <c r="G66" i="23" s="1"/>
  <c r="E115" i="22"/>
  <c r="C123" i="22"/>
  <c r="B62" i="22" s="1"/>
  <c r="B74" i="23" s="1"/>
  <c r="E123" i="22"/>
  <c r="D62" i="22" s="1"/>
  <c r="D74" i="23" s="1"/>
  <c r="D123" i="22"/>
  <c r="C62" i="22" s="1"/>
  <c r="C74" i="23" s="1"/>
  <c r="G123" i="22"/>
  <c r="F62" i="22" s="1"/>
  <c r="F74" i="23" s="1"/>
  <c r="F123" i="22"/>
  <c r="E62" i="22" s="1"/>
  <c r="E74" i="23" s="1"/>
  <c r="H123" i="22"/>
  <c r="G62" i="22" s="1"/>
  <c r="G74" i="23" s="1"/>
  <c r="I23" i="22"/>
  <c r="I37" i="23" s="1"/>
  <c r="G98" i="22"/>
  <c r="F37" i="22" s="1"/>
  <c r="F49" i="23" s="1"/>
  <c r="B37" i="22"/>
  <c r="B49" i="23" s="1"/>
  <c r="C106" i="22"/>
  <c r="B45" i="22" s="1"/>
  <c r="B57" i="23" s="1"/>
  <c r="D106" i="22"/>
  <c r="C45" i="22" s="1"/>
  <c r="C57" i="23" s="1"/>
  <c r="E106" i="22"/>
  <c r="D45" i="22" s="1"/>
  <c r="D57" i="23" s="1"/>
  <c r="F106" i="22"/>
  <c r="G106" i="22"/>
  <c r="F45" i="22" s="1"/>
  <c r="F57" i="23" s="1"/>
  <c r="H106" i="22"/>
  <c r="G45" i="22" s="1"/>
  <c r="G57" i="23" s="1"/>
  <c r="G114" i="22"/>
  <c r="F53" i="22" s="1"/>
  <c r="F65" i="23" s="1"/>
  <c r="D122" i="22"/>
  <c r="C61" i="22" s="1"/>
  <c r="C73" i="23" s="1"/>
  <c r="E122" i="22"/>
  <c r="D61" i="22" s="1"/>
  <c r="D73" i="23" s="1"/>
  <c r="G105" i="22"/>
  <c r="F44" i="22" s="1"/>
  <c r="F56" i="23" s="1"/>
  <c r="H105" i="22"/>
  <c r="C105" i="22"/>
  <c r="B44" i="22" s="1"/>
  <c r="B56" i="23" s="1"/>
  <c r="D105" i="22"/>
  <c r="C44" i="22" s="1"/>
  <c r="C56" i="23" s="1"/>
  <c r="E105" i="22"/>
  <c r="D44" i="22" s="1"/>
  <c r="D56" i="23" s="1"/>
  <c r="F105" i="22"/>
  <c r="G113" i="22"/>
  <c r="F52" i="22" s="1"/>
  <c r="F64" i="23" s="1"/>
  <c r="E113" i="22"/>
  <c r="D52" i="22" s="1"/>
  <c r="D64" i="23" s="1"/>
  <c r="G121" i="22"/>
  <c r="F60" i="22" s="1"/>
  <c r="F72" i="23" s="1"/>
  <c r="H121" i="22"/>
  <c r="G60" i="22" s="1"/>
  <c r="G72" i="23" s="1"/>
  <c r="C121" i="22"/>
  <c r="B60" i="22" s="1"/>
  <c r="B72" i="23" s="1"/>
  <c r="D121" i="22"/>
  <c r="C60" i="22" s="1"/>
  <c r="C72" i="23" s="1"/>
  <c r="E121" i="22"/>
  <c r="D60" i="22" s="1"/>
  <c r="D72" i="23" s="1"/>
  <c r="F121" i="22"/>
  <c r="E60" i="22" s="1"/>
  <c r="E72" i="23" s="1"/>
  <c r="G104" i="22"/>
  <c r="F43" i="22" s="1"/>
  <c r="F55" i="23" s="1"/>
  <c r="H104" i="22"/>
  <c r="G43" i="22" s="1"/>
  <c r="G55" i="23" s="1"/>
  <c r="C104" i="22"/>
  <c r="B43" i="22" s="1"/>
  <c r="B55" i="23" s="1"/>
  <c r="E112" i="22"/>
  <c r="D51" i="22" s="1"/>
  <c r="D63" i="23" s="1"/>
  <c r="F112" i="22"/>
  <c r="E51" i="22" s="1"/>
  <c r="E63" i="23" s="1"/>
  <c r="F120" i="22"/>
  <c r="E59" i="22" s="1"/>
  <c r="E71" i="23" s="1"/>
  <c r="C45" i="23"/>
  <c r="C37" i="23"/>
  <c r="C29" i="23"/>
  <c r="I5" i="22"/>
  <c r="I19" i="23" s="1"/>
  <c r="I5" i="23" s="1"/>
  <c r="F5" i="22"/>
  <c r="F19" i="23" s="1"/>
  <c r="F5" i="23" s="1"/>
  <c r="H5" i="22"/>
  <c r="H19" i="23" s="1"/>
  <c r="H5" i="23" s="1"/>
  <c r="G5" i="22"/>
  <c r="G19" i="23" s="1"/>
  <c r="G5" i="23" s="1"/>
  <c r="J5" i="22"/>
  <c r="J19" i="23" s="1"/>
  <c r="J5" i="23" s="1"/>
  <c r="E5" i="22"/>
  <c r="E19" i="23" s="1"/>
  <c r="E5" i="23" s="1"/>
  <c r="J6" i="22"/>
  <c r="J20" i="23" s="1"/>
  <c r="H6" i="22"/>
  <c r="H20" i="23" s="1"/>
  <c r="G6" i="22"/>
  <c r="G20" i="23" s="1"/>
  <c r="F6" i="22"/>
  <c r="F20" i="23" s="1"/>
  <c r="G13" i="22"/>
  <c r="G27" i="23" s="1"/>
  <c r="F13" i="22"/>
  <c r="F27" i="23" s="1"/>
  <c r="E13" i="22"/>
  <c r="E27" i="23" s="1"/>
  <c r="J13" i="22"/>
  <c r="J27" i="23" s="1"/>
  <c r="H13" i="22"/>
  <c r="H27" i="23" s="1"/>
  <c r="H19" i="22"/>
  <c r="H33" i="23" s="1"/>
  <c r="E19" i="22"/>
  <c r="E33" i="23" s="1"/>
  <c r="H27" i="22"/>
  <c r="H41" i="23" s="1"/>
  <c r="I27" i="22"/>
  <c r="I41" i="23" s="1"/>
  <c r="F27" i="22"/>
  <c r="F41" i="23" s="1"/>
  <c r="E27" i="22"/>
  <c r="E41" i="23" s="1"/>
  <c r="E11" i="22"/>
  <c r="E25" i="23" s="1"/>
  <c r="I13" i="22"/>
  <c r="I27" i="23" s="1"/>
  <c r="F22" i="22"/>
  <c r="F36" i="23" s="1"/>
  <c r="F23" i="22"/>
  <c r="F37" i="23" s="1"/>
  <c r="J25" i="22"/>
  <c r="J39" i="23" s="1"/>
  <c r="E29" i="22"/>
  <c r="E43" i="23" s="1"/>
  <c r="F11" i="22"/>
  <c r="F25" i="23" s="1"/>
  <c r="J20" i="22"/>
  <c r="J34" i="23" s="1"/>
  <c r="G22" i="22"/>
  <c r="G36" i="23" s="1"/>
  <c r="F29" i="22"/>
  <c r="F43" i="23" s="1"/>
  <c r="E31" i="22"/>
  <c r="E45" i="23" s="1"/>
  <c r="I11" i="22"/>
  <c r="I25" i="23" s="1"/>
  <c r="F17" i="22"/>
  <c r="F31" i="23" s="1"/>
  <c r="H22" i="22"/>
  <c r="H36" i="23" s="1"/>
  <c r="G29" i="22"/>
  <c r="G43" i="23" s="1"/>
  <c r="F31" i="22"/>
  <c r="F45" i="23" s="1"/>
  <c r="I31" i="22"/>
  <c r="I45" i="23" s="1"/>
  <c r="F25" i="22"/>
  <c r="F39" i="23" s="1"/>
  <c r="I29" i="22"/>
  <c r="I43" i="23" s="1"/>
  <c r="J4" i="22"/>
  <c r="J18" i="23" s="1"/>
  <c r="E15" i="22"/>
  <c r="E29" i="23" s="1"/>
  <c r="E4" i="23" s="1"/>
  <c r="I17" i="22"/>
  <c r="I31" i="23" s="1"/>
  <c r="F26" i="22"/>
  <c r="F40" i="23" s="1"/>
  <c r="F15" i="22"/>
  <c r="F29" i="23" s="1"/>
  <c r="F4" i="23" s="1"/>
  <c r="G12" i="22"/>
  <c r="G26" i="23" s="1"/>
  <c r="H8" i="22"/>
  <c r="H22" i="23" s="1"/>
  <c r="J11" i="22"/>
  <c r="J25" i="23" s="1"/>
  <c r="H12" i="22"/>
  <c r="H26" i="23" s="1"/>
  <c r="J15" i="22"/>
  <c r="J29" i="23" s="1"/>
  <c r="J4" i="23" s="1"/>
  <c r="J23" i="22"/>
  <c r="J37" i="23" s="1"/>
  <c r="J27" i="22"/>
  <c r="J41" i="23" s="1"/>
  <c r="J31" i="22"/>
  <c r="J45" i="23" s="1"/>
  <c r="G8" i="22"/>
  <c r="G22" i="23" s="1"/>
  <c r="G16" i="22"/>
  <c r="G30" i="23" s="1"/>
  <c r="E6" i="22"/>
  <c r="E20" i="23" s="1"/>
  <c r="I12" i="22"/>
  <c r="I26" i="23" s="1"/>
  <c r="I20" i="22"/>
  <c r="I34" i="23" s="1"/>
  <c r="E22" i="22"/>
  <c r="E36" i="23" s="1"/>
  <c r="I28" i="22"/>
  <c r="I42" i="23" s="1"/>
  <c r="I6" i="22"/>
  <c r="I20" i="23" s="1"/>
  <c r="I10" i="22"/>
  <c r="I24" i="23" s="1"/>
  <c r="I6" i="23" s="1"/>
  <c r="G11" i="22"/>
  <c r="G25" i="23" s="1"/>
  <c r="E12" i="22"/>
  <c r="E26" i="23" s="1"/>
  <c r="I14" i="22"/>
  <c r="I28" i="23" s="1"/>
  <c r="I7" i="23" s="1"/>
  <c r="G15" i="22"/>
  <c r="G29" i="23" s="1"/>
  <c r="G4" i="23" s="1"/>
  <c r="E16" i="22"/>
  <c r="E30" i="23" s="1"/>
  <c r="I22" i="22"/>
  <c r="I36" i="23" s="1"/>
  <c r="G23" i="22"/>
  <c r="G37" i="23" s="1"/>
  <c r="G27" i="22"/>
  <c r="G41" i="23" s="1"/>
  <c r="G31" i="22"/>
  <c r="G45" i="23" s="1"/>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78" i="19"/>
  <c r="C34" i="9"/>
  <c r="A47" i="19" s="1"/>
  <c r="A79" i="19"/>
  <c r="Y2" i="21"/>
  <c r="Z2" i="21"/>
  <c r="AD2" i="21"/>
  <c r="U2" i="21"/>
  <c r="V2" i="21"/>
  <c r="W2" i="21"/>
  <c r="X2" i="21"/>
  <c r="M2" i="21"/>
  <c r="N2" i="21"/>
  <c r="O2" i="21"/>
  <c r="P2" i="21"/>
  <c r="Q2" i="21"/>
  <c r="R2" i="21"/>
  <c r="S2" i="21"/>
  <c r="T2" i="21"/>
  <c r="F2" i="21"/>
  <c r="G2" i="21"/>
  <c r="H2" i="21"/>
  <c r="I2" i="21"/>
  <c r="J2" i="21"/>
  <c r="K2" i="21"/>
  <c r="L2" i="21"/>
  <c r="B155" i="21"/>
  <c r="C31" i="21" s="1"/>
  <c r="A155" i="21"/>
  <c r="B154" i="21"/>
  <c r="C30" i="21" s="1"/>
  <c r="A154" i="21"/>
  <c r="B153" i="21"/>
  <c r="C29" i="21" s="1"/>
  <c r="A153" i="21"/>
  <c r="B152" i="21"/>
  <c r="C28" i="21" s="1"/>
  <c r="A152" i="21"/>
  <c r="B151" i="21"/>
  <c r="C27" i="21" s="1"/>
  <c r="A151" i="21"/>
  <c r="B150" i="21"/>
  <c r="C26" i="21" s="1"/>
  <c r="A150" i="21"/>
  <c r="B149" i="21"/>
  <c r="C25" i="21" s="1"/>
  <c r="A149" i="21"/>
  <c r="B148" i="21"/>
  <c r="C24" i="21" s="1"/>
  <c r="A148" i="21"/>
  <c r="B147" i="21"/>
  <c r="C23" i="21" s="1"/>
  <c r="A147" i="21"/>
  <c r="B146" i="21"/>
  <c r="C22" i="21" s="1"/>
  <c r="A146" i="21"/>
  <c r="B145" i="21"/>
  <c r="C21" i="21" s="1"/>
  <c r="A145" i="21"/>
  <c r="B144" i="21"/>
  <c r="C20" i="21" s="1"/>
  <c r="A144" i="21"/>
  <c r="B143" i="21"/>
  <c r="C19" i="21" s="1"/>
  <c r="A143" i="21"/>
  <c r="B142" i="21"/>
  <c r="C18" i="21" s="1"/>
  <c r="A142" i="21"/>
  <c r="B141" i="21"/>
  <c r="C17" i="21" s="1"/>
  <c r="A141" i="21"/>
  <c r="B140" i="21"/>
  <c r="C16" i="21" s="1"/>
  <c r="A140" i="21"/>
  <c r="B139" i="21"/>
  <c r="C15" i="21" s="1"/>
  <c r="A139" i="21"/>
  <c r="B138" i="21"/>
  <c r="C14" i="21" s="1"/>
  <c r="A138" i="21"/>
  <c r="B137" i="21"/>
  <c r="C13" i="21" s="1"/>
  <c r="A137" i="21"/>
  <c r="B136" i="21"/>
  <c r="C12" i="21" s="1"/>
  <c r="A136" i="21"/>
  <c r="B135" i="21"/>
  <c r="C11" i="21" s="1"/>
  <c r="A135" i="21"/>
  <c r="B134" i="21"/>
  <c r="C10" i="21" s="1"/>
  <c r="A134" i="21"/>
  <c r="B133" i="21"/>
  <c r="C9" i="21" s="1"/>
  <c r="A133" i="21"/>
  <c r="B132" i="21"/>
  <c r="C8" i="21" s="1"/>
  <c r="A132" i="21"/>
  <c r="B131" i="21"/>
  <c r="C7" i="21" s="1"/>
  <c r="A131" i="21"/>
  <c r="B130" i="21"/>
  <c r="C6" i="21" s="1"/>
  <c r="A130" i="21"/>
  <c r="B129" i="21"/>
  <c r="C5" i="21" s="1"/>
  <c r="A129" i="21"/>
  <c r="B128" i="21"/>
  <c r="C4" i="21" s="1"/>
  <c r="A128" i="21"/>
  <c r="B127" i="21"/>
  <c r="A124" i="21"/>
  <c r="A62" i="21" s="1"/>
  <c r="A107" i="19" s="1"/>
  <c r="A123" i="21"/>
  <c r="A61" i="21" s="1"/>
  <c r="A106" i="19" s="1"/>
  <c r="A122" i="21"/>
  <c r="A60" i="21" s="1"/>
  <c r="A105" i="19" s="1"/>
  <c r="A121" i="21"/>
  <c r="A59" i="21" s="1"/>
  <c r="A104" i="19" s="1"/>
  <c r="A120" i="21"/>
  <c r="A58" i="21" s="1"/>
  <c r="A103" i="19" s="1"/>
  <c r="A119" i="21"/>
  <c r="A57" i="21" s="1"/>
  <c r="A102" i="19" s="1"/>
  <c r="A118" i="21"/>
  <c r="A56" i="21" s="1"/>
  <c r="A101" i="19" s="1"/>
  <c r="A117" i="21"/>
  <c r="A55" i="21" s="1"/>
  <c r="A100" i="19" s="1"/>
  <c r="A116" i="21"/>
  <c r="A54" i="21" s="1"/>
  <c r="A99" i="19" s="1"/>
  <c r="A115" i="21"/>
  <c r="A53" i="21" s="1"/>
  <c r="A98" i="19" s="1"/>
  <c r="A114" i="21"/>
  <c r="A52" i="21" s="1"/>
  <c r="A97" i="19" s="1"/>
  <c r="A113" i="21"/>
  <c r="A51" i="21" s="1"/>
  <c r="A96" i="19" s="1"/>
  <c r="A112" i="21"/>
  <c r="A50" i="21" s="1"/>
  <c r="A95" i="19" s="1"/>
  <c r="A111" i="21"/>
  <c r="A49" i="21" s="1"/>
  <c r="A94" i="19" s="1"/>
  <c r="A110" i="21"/>
  <c r="A48" i="21" s="1"/>
  <c r="A93" i="19" s="1"/>
  <c r="A109" i="21"/>
  <c r="A47" i="21" s="1"/>
  <c r="A92" i="19" s="1"/>
  <c r="A108" i="21"/>
  <c r="A46" i="21" s="1"/>
  <c r="A91" i="19" s="1"/>
  <c r="A107" i="21"/>
  <c r="A45" i="21" s="1"/>
  <c r="A90" i="19" s="1"/>
  <c r="A106" i="21"/>
  <c r="A44" i="21" s="1"/>
  <c r="A89" i="19" s="1"/>
  <c r="A105" i="21"/>
  <c r="A43" i="21" s="1"/>
  <c r="A88" i="19" s="1"/>
  <c r="A104" i="21"/>
  <c r="A42" i="21" s="1"/>
  <c r="A87" i="19" s="1"/>
  <c r="A103" i="21"/>
  <c r="A41" i="21" s="1"/>
  <c r="A86" i="19" s="1"/>
  <c r="A102" i="21"/>
  <c r="A40" i="21" s="1"/>
  <c r="A85" i="19" s="1"/>
  <c r="A101" i="21"/>
  <c r="A39" i="21" s="1"/>
  <c r="A84" i="19" s="1"/>
  <c r="A100" i="21"/>
  <c r="A38" i="21" s="1"/>
  <c r="A83" i="19" s="1"/>
  <c r="A99" i="21"/>
  <c r="A37" i="21" s="1"/>
  <c r="A82" i="19" s="1"/>
  <c r="A98" i="21"/>
  <c r="A36" i="21" s="1"/>
  <c r="A81" i="19" s="1"/>
  <c r="A97" i="21"/>
  <c r="A35" i="21" s="1"/>
  <c r="A80" i="19" s="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B31" i="21"/>
  <c r="A31" i="21"/>
  <c r="B30" i="21"/>
  <c r="A30" i="21"/>
  <c r="B29" i="21"/>
  <c r="A29" i="21"/>
  <c r="B28" i="21"/>
  <c r="A28" i="21"/>
  <c r="B27" i="21"/>
  <c r="A27" i="21"/>
  <c r="B26" i="21"/>
  <c r="A26" i="21"/>
  <c r="B25" i="21"/>
  <c r="A25" i="21"/>
  <c r="B24" i="21"/>
  <c r="A24" i="21"/>
  <c r="B23" i="21"/>
  <c r="A23" i="21"/>
  <c r="B22" i="21"/>
  <c r="A22" i="21"/>
  <c r="B21" i="21"/>
  <c r="A21" i="21"/>
  <c r="B20" i="21"/>
  <c r="A20" i="21"/>
  <c r="B19" i="21"/>
  <c r="A19" i="21"/>
  <c r="B18" i="21"/>
  <c r="A18" i="21"/>
  <c r="B17" i="21"/>
  <c r="A17" i="21"/>
  <c r="B16" i="21"/>
  <c r="A16" i="21"/>
  <c r="B15" i="21"/>
  <c r="A15" i="21"/>
  <c r="B14" i="21"/>
  <c r="A14" i="21"/>
  <c r="B13" i="21"/>
  <c r="A13" i="21"/>
  <c r="B12" i="21"/>
  <c r="A12" i="21"/>
  <c r="B11" i="21"/>
  <c r="A11" i="21"/>
  <c r="B10" i="21"/>
  <c r="A10" i="21"/>
  <c r="B9" i="21"/>
  <c r="A9" i="21"/>
  <c r="B8" i="21"/>
  <c r="A8" i="21"/>
  <c r="B7" i="21"/>
  <c r="A7" i="21"/>
  <c r="B6" i="21"/>
  <c r="A6" i="21"/>
  <c r="B5" i="21"/>
  <c r="A5" i="21"/>
  <c r="D4" i="21"/>
  <c r="B4" i="21"/>
  <c r="A4" i="21"/>
  <c r="E2" i="21"/>
  <c r="G41" i="9"/>
  <c r="G55" i="19" s="1"/>
  <c r="G42" i="9"/>
  <c r="G56" i="19" s="1"/>
  <c r="G43" i="9"/>
  <c r="G57" i="19" s="1"/>
  <c r="G44" i="9"/>
  <c r="G58" i="19" s="1"/>
  <c r="G45" i="9"/>
  <c r="G59" i="19" s="1"/>
  <c r="G46" i="9"/>
  <c r="G60" i="19" s="1"/>
  <c r="G47" i="9"/>
  <c r="G61" i="19" s="1"/>
  <c r="G48" i="9"/>
  <c r="G62" i="19" s="1"/>
  <c r="G49" i="9"/>
  <c r="G63" i="19" s="1"/>
  <c r="G50" i="9"/>
  <c r="G64" i="19" s="1"/>
  <c r="G51" i="9"/>
  <c r="G65" i="19" s="1"/>
  <c r="G52" i="9"/>
  <c r="G66" i="19" s="1"/>
  <c r="G53" i="9"/>
  <c r="G67" i="19" s="1"/>
  <c r="G54" i="9"/>
  <c r="G68" i="19" s="1"/>
  <c r="G55" i="9"/>
  <c r="G69" i="19" s="1"/>
  <c r="G56" i="9"/>
  <c r="G70" i="19" s="1"/>
  <c r="G57" i="9"/>
  <c r="G71" i="19" s="1"/>
  <c r="G58" i="9"/>
  <c r="G72" i="19" s="1"/>
  <c r="G59" i="9"/>
  <c r="G73" i="19" s="1"/>
  <c r="G60" i="9"/>
  <c r="G74" i="19" s="1"/>
  <c r="G61" i="9"/>
  <c r="G75" i="19" s="1"/>
  <c r="G62" i="9"/>
  <c r="G76" i="19" s="1"/>
  <c r="G36" i="9"/>
  <c r="G50" i="19" s="1"/>
  <c r="G37" i="9"/>
  <c r="G51" i="19" s="1"/>
  <c r="G38" i="9"/>
  <c r="G52" i="19" s="1"/>
  <c r="G39" i="9"/>
  <c r="G53" i="19" s="1"/>
  <c r="G40" i="9"/>
  <c r="G54" i="19" s="1"/>
  <c r="G35" i="9"/>
  <c r="G49" i="19" s="1"/>
  <c r="A97" i="9"/>
  <c r="A36" i="9" s="1"/>
  <c r="A50" i="19" s="1"/>
  <c r="A98" i="9"/>
  <c r="A37" i="9" s="1"/>
  <c r="A51" i="19" s="1"/>
  <c r="A99" i="9"/>
  <c r="A38" i="9" s="1"/>
  <c r="A52" i="19" s="1"/>
  <c r="A100" i="9"/>
  <c r="A39" i="9" s="1"/>
  <c r="A53" i="19" s="1"/>
  <c r="A101" i="9"/>
  <c r="A40" i="9" s="1"/>
  <c r="A54" i="19" s="1"/>
  <c r="A102" i="9"/>
  <c r="A41" i="9" s="1"/>
  <c r="A55" i="19" s="1"/>
  <c r="A103" i="9"/>
  <c r="A42" i="9" s="1"/>
  <c r="A56" i="19" s="1"/>
  <c r="A104" i="9"/>
  <c r="A43" i="9" s="1"/>
  <c r="A57" i="19" s="1"/>
  <c r="A105" i="9"/>
  <c r="A44" i="9" s="1"/>
  <c r="A58" i="19" s="1"/>
  <c r="A106" i="9"/>
  <c r="A45" i="9" s="1"/>
  <c r="A59" i="19" s="1"/>
  <c r="A107" i="9"/>
  <c r="A46" i="9" s="1"/>
  <c r="A60" i="19" s="1"/>
  <c r="A108" i="9"/>
  <c r="A47" i="9" s="1"/>
  <c r="A61" i="19" s="1"/>
  <c r="A109" i="9"/>
  <c r="A48" i="9" s="1"/>
  <c r="A62" i="19" s="1"/>
  <c r="A110" i="9"/>
  <c r="A49" i="9" s="1"/>
  <c r="A63" i="19" s="1"/>
  <c r="A111" i="9"/>
  <c r="A50" i="9" s="1"/>
  <c r="A64" i="19" s="1"/>
  <c r="A112" i="9"/>
  <c r="A51" i="9" s="1"/>
  <c r="A65" i="19" s="1"/>
  <c r="A113" i="9"/>
  <c r="A52" i="9" s="1"/>
  <c r="A66" i="19" s="1"/>
  <c r="A114" i="9"/>
  <c r="A53" i="9" s="1"/>
  <c r="A67" i="19" s="1"/>
  <c r="A115" i="9"/>
  <c r="A54" i="9" s="1"/>
  <c r="A68" i="19" s="1"/>
  <c r="A116" i="9"/>
  <c r="A55" i="9" s="1"/>
  <c r="A69" i="19" s="1"/>
  <c r="A117" i="9"/>
  <c r="A56" i="9" s="1"/>
  <c r="A70" i="19" s="1"/>
  <c r="A118" i="9"/>
  <c r="A57" i="9" s="1"/>
  <c r="A71" i="19" s="1"/>
  <c r="A119" i="9"/>
  <c r="A58" i="9" s="1"/>
  <c r="A72" i="19" s="1"/>
  <c r="A120" i="9"/>
  <c r="A59" i="9" s="1"/>
  <c r="A73" i="19" s="1"/>
  <c r="A121" i="9"/>
  <c r="A60" i="9" s="1"/>
  <c r="A74" i="19" s="1"/>
  <c r="A122" i="9"/>
  <c r="A61" i="9" s="1"/>
  <c r="A75" i="19" s="1"/>
  <c r="A123" i="9"/>
  <c r="A62" i="9" s="1"/>
  <c r="A76" i="19" s="1"/>
  <c r="B48" i="19"/>
  <c r="A48" i="19"/>
  <c r="A146" i="9"/>
  <c r="C146" i="9"/>
  <c r="D146" i="9"/>
  <c r="E146" i="9"/>
  <c r="F146" i="9"/>
  <c r="G146" i="9"/>
  <c r="H146" i="9"/>
  <c r="A147" i="9"/>
  <c r="C147" i="9"/>
  <c r="D147" i="9"/>
  <c r="E147" i="9"/>
  <c r="F147" i="9"/>
  <c r="G147" i="9"/>
  <c r="H147" i="9"/>
  <c r="A148" i="9"/>
  <c r="C148" i="9"/>
  <c r="D148" i="9"/>
  <c r="E148" i="9"/>
  <c r="F148" i="9"/>
  <c r="G148" i="9"/>
  <c r="H148" i="9"/>
  <c r="A149" i="9"/>
  <c r="C149" i="9"/>
  <c r="D149" i="9"/>
  <c r="E149" i="9"/>
  <c r="F149" i="9"/>
  <c r="G149" i="9"/>
  <c r="H149" i="9"/>
  <c r="A150" i="9"/>
  <c r="C150" i="9"/>
  <c r="D150" i="9"/>
  <c r="E150" i="9"/>
  <c r="F150" i="9"/>
  <c r="G150" i="9"/>
  <c r="H150" i="9"/>
  <c r="A151" i="9"/>
  <c r="C151" i="9"/>
  <c r="D151" i="9"/>
  <c r="E151" i="9"/>
  <c r="F151" i="9"/>
  <c r="G151" i="9"/>
  <c r="H151" i="9"/>
  <c r="A152" i="9"/>
  <c r="C152" i="9"/>
  <c r="D152" i="9"/>
  <c r="E152" i="9"/>
  <c r="F152" i="9"/>
  <c r="G152" i="9"/>
  <c r="H152" i="9"/>
  <c r="A153" i="9"/>
  <c r="C153" i="9"/>
  <c r="D153" i="9"/>
  <c r="E153" i="9"/>
  <c r="F153" i="9"/>
  <c r="G153" i="9"/>
  <c r="H153" i="9"/>
  <c r="A154" i="9"/>
  <c r="C154" i="9"/>
  <c r="D154" i="9"/>
  <c r="E154" i="9"/>
  <c r="F154" i="9"/>
  <c r="G154" i="9"/>
  <c r="H154" i="9"/>
  <c r="D5" i="9"/>
  <c r="D17" i="19" s="1"/>
  <c r="D6" i="9"/>
  <c r="D18" i="19" s="1"/>
  <c r="D7" i="9"/>
  <c r="D19" i="19" s="1"/>
  <c r="D8" i="9"/>
  <c r="D20" i="19" s="1"/>
  <c r="D9" i="9"/>
  <c r="D21" i="19" s="1"/>
  <c r="D10" i="9"/>
  <c r="D22" i="19" s="1"/>
  <c r="D11" i="9"/>
  <c r="D23" i="19" s="1"/>
  <c r="D12" i="9"/>
  <c r="D24" i="19" s="1"/>
  <c r="D13" i="9"/>
  <c r="D25" i="19" s="1"/>
  <c r="D14" i="9"/>
  <c r="D26" i="19" s="1"/>
  <c r="D15" i="9"/>
  <c r="D27" i="19" s="1"/>
  <c r="D16" i="9"/>
  <c r="D28" i="19" s="1"/>
  <c r="D17" i="9"/>
  <c r="D29" i="19" s="1"/>
  <c r="D18" i="9"/>
  <c r="D30" i="19" s="1"/>
  <c r="D19" i="9"/>
  <c r="D31" i="19" s="1"/>
  <c r="D20" i="9"/>
  <c r="D32" i="19" s="1"/>
  <c r="D21" i="9"/>
  <c r="D33" i="19" s="1"/>
  <c r="D22" i="9"/>
  <c r="D34" i="19" s="1"/>
  <c r="D23" i="9"/>
  <c r="D35" i="19" s="1"/>
  <c r="D24" i="9"/>
  <c r="D36" i="19" s="1"/>
  <c r="D25" i="9"/>
  <c r="D37" i="19" s="1"/>
  <c r="D26" i="9"/>
  <c r="D38" i="19" s="1"/>
  <c r="D27" i="9"/>
  <c r="D39" i="19" s="1"/>
  <c r="D28" i="9"/>
  <c r="D40" i="19" s="1"/>
  <c r="D29" i="9"/>
  <c r="D41" i="19" s="1"/>
  <c r="D30" i="9"/>
  <c r="D42" i="19" s="1"/>
  <c r="D31" i="9"/>
  <c r="D43" i="19" s="1"/>
  <c r="D4" i="9"/>
  <c r="D16" i="19" s="1"/>
  <c r="B14" i="19"/>
  <c r="C14" i="19"/>
  <c r="D14" i="19"/>
  <c r="A14" i="19"/>
  <c r="A11" i="19"/>
  <c r="B3" i="19"/>
  <c r="F109" i="22" l="1"/>
  <c r="E48" i="22" s="1"/>
  <c r="E60" i="23" s="1"/>
  <c r="F12" i="22"/>
  <c r="F26" i="23" s="1"/>
  <c r="K23" i="22"/>
  <c r="K37" i="23" s="1"/>
  <c r="F102" i="22"/>
  <c r="E41" i="22" s="1"/>
  <c r="E53" i="23" s="1"/>
  <c r="I122" i="22"/>
  <c r="H61" i="22" s="1"/>
  <c r="H73" i="23" s="1"/>
  <c r="L28" i="22"/>
  <c r="E28" i="22"/>
  <c r="E42" i="23" s="1"/>
  <c r="I16" i="22"/>
  <c r="I30" i="23" s="1"/>
  <c r="J7" i="22"/>
  <c r="J21" i="23" s="1"/>
  <c r="I7" i="22"/>
  <c r="I21" i="23" s="1"/>
  <c r="F9" i="22"/>
  <c r="F23" i="23" s="1"/>
  <c r="C21" i="23"/>
  <c r="D114" i="22"/>
  <c r="C53" i="22" s="1"/>
  <c r="C65" i="23" s="1"/>
  <c r="F117" i="22"/>
  <c r="E56" i="22" s="1"/>
  <c r="E68" i="23" s="1"/>
  <c r="D109" i="22"/>
  <c r="C48" i="22" s="1"/>
  <c r="C60" i="23" s="1"/>
  <c r="H101" i="22"/>
  <c r="G40" i="22" s="1"/>
  <c r="G52" i="23" s="1"/>
  <c r="F28" i="22"/>
  <c r="F42" i="23" s="1"/>
  <c r="K28" i="22"/>
  <c r="K42" i="23" s="1"/>
  <c r="I15" i="22"/>
  <c r="I29" i="23" s="1"/>
  <c r="I4" i="23" s="1"/>
  <c r="M20" i="22"/>
  <c r="H122" i="22"/>
  <c r="G61" i="22" s="1"/>
  <c r="G73" i="23" s="1"/>
  <c r="E117" i="22"/>
  <c r="C109" i="22"/>
  <c r="G101" i="22"/>
  <c r="F40" i="22" s="1"/>
  <c r="F52" i="23" s="1"/>
  <c r="F24" i="22"/>
  <c r="F38" i="23" s="1"/>
  <c r="H23" i="22"/>
  <c r="H37" i="23" s="1"/>
  <c r="M27" i="22"/>
  <c r="I114" i="22"/>
  <c r="H53" i="22" s="1"/>
  <c r="H65" i="23" s="1"/>
  <c r="G28" i="22"/>
  <c r="G42" i="23" s="1"/>
  <c r="E8" i="22"/>
  <c r="E22" i="23" s="1"/>
  <c r="I8" i="22"/>
  <c r="I22" i="23" s="1"/>
  <c r="H20" i="22"/>
  <c r="H34" i="23" s="1"/>
  <c r="G24" i="22"/>
  <c r="G38" i="23" s="1"/>
  <c r="E7" i="22"/>
  <c r="E21" i="23" s="1"/>
  <c r="C122" i="22"/>
  <c r="B61" i="22" s="1"/>
  <c r="B73" i="23" s="1"/>
  <c r="C22" i="23"/>
  <c r="D117" i="22"/>
  <c r="C56" i="22" s="1"/>
  <c r="C68" i="23" s="1"/>
  <c r="H109" i="22"/>
  <c r="G48" i="22" s="1"/>
  <c r="G60" i="23" s="1"/>
  <c r="F110" i="22"/>
  <c r="E49" i="22" s="1"/>
  <c r="E61" i="23" s="1"/>
  <c r="H7" i="22"/>
  <c r="H21" i="23" s="1"/>
  <c r="J114" i="22"/>
  <c r="D101" i="22"/>
  <c r="C40" i="22" s="1"/>
  <c r="C52" i="23" s="1"/>
  <c r="H28" i="22"/>
  <c r="H42" i="23" s="1"/>
  <c r="C101" i="22"/>
  <c r="B40" i="22" s="1"/>
  <c r="B52" i="23" s="1"/>
  <c r="J28" i="22"/>
  <c r="J42" i="23" s="1"/>
  <c r="F30" i="22"/>
  <c r="F44" i="23" s="1"/>
  <c r="G7" i="22"/>
  <c r="H16" i="22"/>
  <c r="H30" i="23" s="1"/>
  <c r="G122" i="22"/>
  <c r="F61" i="22" s="1"/>
  <c r="F73" i="23" s="1"/>
  <c r="C30" i="23"/>
  <c r="F7" i="22"/>
  <c r="F21" i="23" s="1"/>
  <c r="F122" i="22"/>
  <c r="E61" i="22" s="1"/>
  <c r="E73" i="23" s="1"/>
  <c r="F101" i="22"/>
  <c r="E40" i="22" s="1"/>
  <c r="E52" i="23" s="1"/>
  <c r="G103" i="22"/>
  <c r="F42" i="22" s="1"/>
  <c r="F54" i="23" s="1"/>
  <c r="L23" i="22"/>
  <c r="I117" i="22"/>
  <c r="H56" i="22" s="1"/>
  <c r="H68" i="23" s="1"/>
  <c r="M23" i="22"/>
  <c r="J117" i="22"/>
  <c r="I101" i="22"/>
  <c r="H40" i="22" s="1"/>
  <c r="H52" i="23" s="1"/>
  <c r="J101" i="22"/>
  <c r="L7" i="22"/>
  <c r="M7" i="22"/>
  <c r="I118" i="22"/>
  <c r="H57" i="22" s="1"/>
  <c r="H69" i="23" s="1"/>
  <c r="M24" i="22"/>
  <c r="J118" i="22"/>
  <c r="L24" i="22"/>
  <c r="F124" i="22"/>
  <c r="E63" i="22" s="1"/>
  <c r="E75" i="23" s="1"/>
  <c r="C38" i="23"/>
  <c r="M16" i="22"/>
  <c r="I110" i="22"/>
  <c r="H49" i="22" s="1"/>
  <c r="H61" i="23" s="1"/>
  <c r="J110" i="22"/>
  <c r="L16" i="22"/>
  <c r="J116" i="22"/>
  <c r="I116" i="22"/>
  <c r="H55" i="22" s="1"/>
  <c r="H67" i="23" s="1"/>
  <c r="L22" i="22"/>
  <c r="M22" i="22"/>
  <c r="J120" i="22"/>
  <c r="I120" i="22"/>
  <c r="H59" i="22" s="1"/>
  <c r="H71" i="23" s="1"/>
  <c r="M26" i="22"/>
  <c r="L26" i="22"/>
  <c r="E30" i="22"/>
  <c r="E44" i="23" s="1"/>
  <c r="E9" i="23" s="1"/>
  <c r="E110" i="22"/>
  <c r="D49" i="22" s="1"/>
  <c r="D61" i="23" s="1"/>
  <c r="C36" i="23"/>
  <c r="G110" i="22"/>
  <c r="F49" i="22" s="1"/>
  <c r="F61" i="23" s="1"/>
  <c r="I102" i="22"/>
  <c r="H41" i="22" s="1"/>
  <c r="H53" i="23" s="1"/>
  <c r="J102" i="22"/>
  <c r="M8" i="22"/>
  <c r="L8" i="22"/>
  <c r="I108" i="22"/>
  <c r="H47" i="22" s="1"/>
  <c r="H59" i="23" s="1"/>
  <c r="J108" i="22"/>
  <c r="L14" i="22"/>
  <c r="M14" i="22"/>
  <c r="I112" i="22"/>
  <c r="H51" i="22" s="1"/>
  <c r="H63" i="23" s="1"/>
  <c r="J112" i="22"/>
  <c r="M18" i="22"/>
  <c r="L18" i="22"/>
  <c r="I124" i="22"/>
  <c r="H63" i="22" s="1"/>
  <c r="H75" i="23" s="1"/>
  <c r="J124" i="22"/>
  <c r="L30" i="22"/>
  <c r="M30" i="22"/>
  <c r="J103" i="22"/>
  <c r="L9" i="22"/>
  <c r="M9" i="22"/>
  <c r="I103" i="22"/>
  <c r="H42" i="22" s="1"/>
  <c r="H54" i="23" s="1"/>
  <c r="J30" i="22"/>
  <c r="J44" i="23" s="1"/>
  <c r="C110" i="22"/>
  <c r="B49" i="22" s="1"/>
  <c r="B61" i="23" s="1"/>
  <c r="J22" i="22"/>
  <c r="J36" i="23" s="1"/>
  <c r="C102" i="22"/>
  <c r="B41" i="22" s="1"/>
  <c r="B53" i="23" s="1"/>
  <c r="L29" i="22"/>
  <c r="M29" i="22"/>
  <c r="I123" i="22"/>
  <c r="H62" i="22" s="1"/>
  <c r="H74" i="23" s="1"/>
  <c r="J123" i="22"/>
  <c r="L25" i="22"/>
  <c r="I119" i="22"/>
  <c r="H58" i="22" s="1"/>
  <c r="H70" i="23" s="1"/>
  <c r="M25" i="22"/>
  <c r="J119" i="22"/>
  <c r="I100" i="22"/>
  <c r="H39" i="22" s="1"/>
  <c r="H51" i="23" s="1"/>
  <c r="J100" i="22"/>
  <c r="L6" i="22"/>
  <c r="M6" i="22"/>
  <c r="I30" i="22"/>
  <c r="I44" i="23" s="1"/>
  <c r="H30" i="22"/>
  <c r="H44" i="23" s="1"/>
  <c r="H103" i="22"/>
  <c r="G42" i="22" s="1"/>
  <c r="G54" i="23" s="1"/>
  <c r="C44" i="23"/>
  <c r="L21" i="22"/>
  <c r="I115" i="22"/>
  <c r="H54" i="22" s="1"/>
  <c r="H66" i="23" s="1"/>
  <c r="J115" i="22"/>
  <c r="M21" i="22"/>
  <c r="L17" i="22"/>
  <c r="M17" i="22"/>
  <c r="I111" i="22"/>
  <c r="H50" i="22" s="1"/>
  <c r="H62" i="23" s="1"/>
  <c r="J111" i="22"/>
  <c r="I125" i="22"/>
  <c r="H64" i="22" s="1"/>
  <c r="H76" i="23" s="1"/>
  <c r="J125" i="22"/>
  <c r="L31" i="22"/>
  <c r="M31" i="22"/>
  <c r="E24" i="22"/>
  <c r="E38" i="23" s="1"/>
  <c r="F103" i="22"/>
  <c r="E42" i="22" s="1"/>
  <c r="E54" i="23" s="1"/>
  <c r="L13" i="22"/>
  <c r="M13" i="22"/>
  <c r="I107" i="22"/>
  <c r="H46" i="22" s="1"/>
  <c r="H58" i="23" s="1"/>
  <c r="J107" i="22"/>
  <c r="I104" i="22"/>
  <c r="H43" i="22" s="1"/>
  <c r="H55" i="23" s="1"/>
  <c r="J104" i="22"/>
  <c r="L10" i="22"/>
  <c r="M10" i="22"/>
  <c r="I109" i="22"/>
  <c r="H48" i="22" s="1"/>
  <c r="H60" i="23" s="1"/>
  <c r="L15" i="22"/>
  <c r="J109" i="22"/>
  <c r="M15" i="22"/>
  <c r="H24" i="22"/>
  <c r="H38" i="23" s="1"/>
  <c r="F116" i="22"/>
  <c r="J16" i="22"/>
  <c r="J30" i="23" s="1"/>
  <c r="E102" i="22"/>
  <c r="D41" i="22" s="1"/>
  <c r="D53" i="23" s="1"/>
  <c r="E103" i="22"/>
  <c r="D42" i="22" s="1"/>
  <c r="D54" i="23" s="1"/>
  <c r="J99" i="22"/>
  <c r="L5" i="22"/>
  <c r="M5" i="22"/>
  <c r="I99" i="22"/>
  <c r="H38" i="22" s="1"/>
  <c r="H50" i="23" s="1"/>
  <c r="H15" i="22"/>
  <c r="H29" i="23" s="1"/>
  <c r="H4" i="23" s="1"/>
  <c r="I24" i="22"/>
  <c r="I38" i="23" s="1"/>
  <c r="G20" i="22"/>
  <c r="G34" i="23" s="1"/>
  <c r="E17" i="22"/>
  <c r="E31" i="23" s="1"/>
  <c r="H14" i="22"/>
  <c r="H28" i="23" s="1"/>
  <c r="H7" i="23" s="1"/>
  <c r="F114" i="22"/>
  <c r="E53" i="22" s="1"/>
  <c r="E65" i="23" s="1"/>
  <c r="D118" i="22"/>
  <c r="C57" i="22" s="1"/>
  <c r="C69" i="23" s="1"/>
  <c r="E114" i="22"/>
  <c r="D53" i="22" s="1"/>
  <c r="D65" i="23" s="1"/>
  <c r="D108" i="22"/>
  <c r="C47" i="22" s="1"/>
  <c r="C59" i="23" s="1"/>
  <c r="C118" i="22"/>
  <c r="B57" i="22" s="1"/>
  <c r="B69" i="23" s="1"/>
  <c r="C34" i="23"/>
  <c r="G108" i="22"/>
  <c r="F47" i="22" s="1"/>
  <c r="F59" i="23" s="1"/>
  <c r="G118" i="22"/>
  <c r="F57" i="22" s="1"/>
  <c r="F69" i="23" s="1"/>
  <c r="K14" i="22"/>
  <c r="K28" i="23" s="1"/>
  <c r="K7" i="23" s="1"/>
  <c r="F20" i="22"/>
  <c r="F34" i="23" s="1"/>
  <c r="H31" i="22"/>
  <c r="H45" i="23" s="1"/>
  <c r="C114" i="22"/>
  <c r="C108" i="22"/>
  <c r="B47" i="22" s="1"/>
  <c r="B59" i="23" s="1"/>
  <c r="F118" i="22"/>
  <c r="H102" i="22"/>
  <c r="G41" i="22" s="1"/>
  <c r="G53" i="23" s="1"/>
  <c r="K20" i="22"/>
  <c r="K34" i="23" s="1"/>
  <c r="G17" i="22"/>
  <c r="G31" i="23" s="1"/>
  <c r="H17" i="22"/>
  <c r="H31" i="23" s="1"/>
  <c r="E20" i="22"/>
  <c r="E34" i="23" s="1"/>
  <c r="E14" i="22"/>
  <c r="E28" i="23" s="1"/>
  <c r="E7" i="23" s="1"/>
  <c r="H108" i="22"/>
  <c r="G47" i="22" s="1"/>
  <c r="G59" i="23" s="1"/>
  <c r="E118" i="22"/>
  <c r="H111" i="22"/>
  <c r="G50" i="22" s="1"/>
  <c r="G62" i="23" s="1"/>
  <c r="K24" i="22"/>
  <c r="K38" i="23" s="1"/>
  <c r="F16" i="22"/>
  <c r="F30" i="23" s="1"/>
  <c r="F108" i="22"/>
  <c r="E47" i="22" s="1"/>
  <c r="E59" i="23" s="1"/>
  <c r="K8" i="22"/>
  <c r="K22" i="23" s="1"/>
  <c r="H110" i="22"/>
  <c r="G49" i="22" s="1"/>
  <c r="G61" i="23" s="1"/>
  <c r="D102" i="22"/>
  <c r="C41" i="22" s="1"/>
  <c r="C53" i="23" s="1"/>
  <c r="J24" i="22"/>
  <c r="J38" i="23" s="1"/>
  <c r="F14" i="22"/>
  <c r="F28" i="23" s="1"/>
  <c r="F7" i="23" s="1"/>
  <c r="F8" i="22"/>
  <c r="F22" i="23" s="1"/>
  <c r="K16" i="22"/>
  <c r="K30" i="23" s="1"/>
  <c r="D111" i="22"/>
  <c r="C50" i="22" s="1"/>
  <c r="C62" i="23" s="1"/>
  <c r="I21" i="22"/>
  <c r="I35" i="23" s="1"/>
  <c r="E111" i="22"/>
  <c r="D50" i="22" s="1"/>
  <c r="D62" i="23" s="1"/>
  <c r="F111" i="22"/>
  <c r="E50" i="22" s="1"/>
  <c r="E62" i="23" s="1"/>
  <c r="C25" i="23"/>
  <c r="G111" i="22"/>
  <c r="F50" i="22" s="1"/>
  <c r="F62" i="23" s="1"/>
  <c r="E9" i="22"/>
  <c r="E23" i="23" s="1"/>
  <c r="I19" i="22"/>
  <c r="I33" i="23" s="1"/>
  <c r="H120" i="22"/>
  <c r="G59" i="22" s="1"/>
  <c r="G71" i="23" s="1"/>
  <c r="G112" i="22"/>
  <c r="F51" i="22" s="1"/>
  <c r="F63" i="23" s="1"/>
  <c r="F54" i="22"/>
  <c r="F66" i="23" s="1"/>
  <c r="E38" i="22"/>
  <c r="E50" i="23" s="1"/>
  <c r="G124" i="22"/>
  <c r="F63" i="22" s="1"/>
  <c r="F75" i="23" s="1"/>
  <c r="D55" i="22"/>
  <c r="D67" i="23" s="1"/>
  <c r="D39" i="22"/>
  <c r="D51" i="23" s="1"/>
  <c r="J14" i="22"/>
  <c r="J28" i="23" s="1"/>
  <c r="J7" i="23" s="1"/>
  <c r="G4" i="22"/>
  <c r="G18" i="23" s="1"/>
  <c r="C18" i="23"/>
  <c r="F4" i="22"/>
  <c r="F18" i="23" s="1"/>
  <c r="F8" i="23" s="1"/>
  <c r="E26" i="22"/>
  <c r="E40" i="23" s="1"/>
  <c r="E10" i="22"/>
  <c r="E24" i="23" s="1"/>
  <c r="E6" i="23" s="1"/>
  <c r="G26" i="22"/>
  <c r="G40" i="23" s="1"/>
  <c r="F19" i="22"/>
  <c r="F33" i="23" s="1"/>
  <c r="G120" i="22"/>
  <c r="F59" i="22" s="1"/>
  <c r="F71" i="23" s="1"/>
  <c r="D112" i="22"/>
  <c r="C51" i="22" s="1"/>
  <c r="C63" i="23" s="1"/>
  <c r="D113" i="22"/>
  <c r="C52" i="22" s="1"/>
  <c r="C64" i="23" s="1"/>
  <c r="E44" i="22"/>
  <c r="E56" i="23" s="1"/>
  <c r="G44" i="22"/>
  <c r="G56" i="23" s="1"/>
  <c r="E45" i="22"/>
  <c r="E57" i="23" s="1"/>
  <c r="D98" i="22"/>
  <c r="C37" i="22" s="1"/>
  <c r="C49" i="23" s="1"/>
  <c r="F98" i="22"/>
  <c r="E37" i="22" s="1"/>
  <c r="E49" i="23" s="1"/>
  <c r="B55" i="22"/>
  <c r="B67" i="23" s="1"/>
  <c r="B64" i="22"/>
  <c r="B76" i="23" s="1"/>
  <c r="D56" i="22"/>
  <c r="D68" i="23" s="1"/>
  <c r="F56" i="22"/>
  <c r="F68" i="23" s="1"/>
  <c r="B48" i="22"/>
  <c r="B60" i="23" s="1"/>
  <c r="D40" i="22"/>
  <c r="D52" i="23" s="1"/>
  <c r="K19" i="22"/>
  <c r="K33" i="23" s="1"/>
  <c r="H112" i="22"/>
  <c r="G51" i="22" s="1"/>
  <c r="G63" i="23" s="1"/>
  <c r="C24" i="23"/>
  <c r="H26" i="22"/>
  <c r="H40" i="23" s="1"/>
  <c r="F18" i="22"/>
  <c r="F32" i="23" s="1"/>
  <c r="K26" i="22"/>
  <c r="K40" i="23" s="1"/>
  <c r="G19" i="22"/>
  <c r="G33" i="23" s="1"/>
  <c r="C113" i="22"/>
  <c r="B52" i="22" s="1"/>
  <c r="B64" i="23" s="1"/>
  <c r="E98" i="22"/>
  <c r="D37" i="22" s="1"/>
  <c r="D49" i="23" s="1"/>
  <c r="I18" i="22"/>
  <c r="I32" i="23" s="1"/>
  <c r="I4" i="22"/>
  <c r="I18" i="23" s="1"/>
  <c r="I8" i="23" s="1"/>
  <c r="H4" i="22"/>
  <c r="H18" i="23" s="1"/>
  <c r="H8" i="23" s="1"/>
  <c r="H10" i="22"/>
  <c r="H24" i="23" s="1"/>
  <c r="H6" i="23" s="1"/>
  <c r="D120" i="22"/>
  <c r="C59" i="22" s="1"/>
  <c r="C71" i="23" s="1"/>
  <c r="C112" i="22"/>
  <c r="B51" i="22" s="1"/>
  <c r="B63" i="23" s="1"/>
  <c r="D104" i="22"/>
  <c r="C43" i="22" s="1"/>
  <c r="C55" i="23" s="1"/>
  <c r="F104" i="22"/>
  <c r="E43" i="22" s="1"/>
  <c r="E55" i="23" s="1"/>
  <c r="B53" i="22"/>
  <c r="B65" i="23" s="1"/>
  <c r="C54" i="22"/>
  <c r="C66" i="23" s="1"/>
  <c r="G38" i="22"/>
  <c r="G50" i="23" s="1"/>
  <c r="C38" i="22"/>
  <c r="C50" i="23" s="1"/>
  <c r="H124" i="22"/>
  <c r="G63" i="22" s="1"/>
  <c r="G75" i="23" s="1"/>
  <c r="E124" i="22"/>
  <c r="D63" i="22" s="1"/>
  <c r="D75" i="23" s="1"/>
  <c r="E108" i="22"/>
  <c r="D47" i="22" s="1"/>
  <c r="D59" i="23" s="1"/>
  <c r="E57" i="22"/>
  <c r="E69" i="23" s="1"/>
  <c r="K30" i="22"/>
  <c r="K44" i="23" s="1"/>
  <c r="J10" i="22"/>
  <c r="J24" i="23" s="1"/>
  <c r="J6" i="23" s="1"/>
  <c r="C40" i="23"/>
  <c r="H98" i="22"/>
  <c r="G37" i="22" s="1"/>
  <c r="G49" i="23" s="1"/>
  <c r="D54" i="22"/>
  <c r="D66" i="23" s="1"/>
  <c r="J26" i="22"/>
  <c r="J40" i="23" s="1"/>
  <c r="K13" i="22"/>
  <c r="K27" i="23" s="1"/>
  <c r="E18" i="22"/>
  <c r="E32" i="23" s="1"/>
  <c r="J19" i="22"/>
  <c r="J33" i="23" s="1"/>
  <c r="G18" i="22"/>
  <c r="G32" i="23" s="1"/>
  <c r="F113" i="22"/>
  <c r="E52" i="22" s="1"/>
  <c r="E64" i="23" s="1"/>
  <c r="H113" i="22"/>
  <c r="G52" i="22" s="1"/>
  <c r="G64" i="23" s="1"/>
  <c r="I26" i="22"/>
  <c r="I40" i="23" s="1"/>
  <c r="G10" i="22"/>
  <c r="G24" i="23" s="1"/>
  <c r="G6" i="23" s="1"/>
  <c r="F10" i="22"/>
  <c r="F24" i="23" s="1"/>
  <c r="F6" i="23" s="1"/>
  <c r="C120" i="22"/>
  <c r="B59" i="22" s="1"/>
  <c r="B71" i="23" s="1"/>
  <c r="B54" i="22"/>
  <c r="B66" i="23" s="1"/>
  <c r="F38" i="22"/>
  <c r="F50" i="23" s="1"/>
  <c r="B38" i="22"/>
  <c r="B50" i="23" s="1"/>
  <c r="C124" i="22"/>
  <c r="B63" i="22" s="1"/>
  <c r="B75" i="23" s="1"/>
  <c r="E55" i="22"/>
  <c r="E67" i="23" s="1"/>
  <c r="D57" i="22"/>
  <c r="D69" i="23" s="1"/>
  <c r="G14" i="22"/>
  <c r="G28" i="23" s="1"/>
  <c r="G7" i="23" s="1"/>
  <c r="K5" i="22"/>
  <c r="K19" i="23" s="1"/>
  <c r="K5" i="23" s="1"/>
  <c r="K27" i="22"/>
  <c r="K41" i="23" s="1"/>
  <c r="H119" i="22"/>
  <c r="G58" i="22" s="1"/>
  <c r="G70" i="23" s="1"/>
  <c r="C119" i="22"/>
  <c r="B58" i="22" s="1"/>
  <c r="B70" i="23" s="1"/>
  <c r="J18" i="22"/>
  <c r="J32" i="23" s="1"/>
  <c r="C32" i="23"/>
  <c r="G21" i="22"/>
  <c r="G35" i="23" s="1"/>
  <c r="C35" i="23"/>
  <c r="J21" i="22"/>
  <c r="J35" i="23" s="1"/>
  <c r="H21" i="22"/>
  <c r="H35" i="23" s="1"/>
  <c r="F21" i="22"/>
  <c r="F35" i="23" s="1"/>
  <c r="E21" i="22"/>
  <c r="E35" i="23" s="1"/>
  <c r="J17" i="22"/>
  <c r="J31" i="23" s="1"/>
  <c r="C31" i="23"/>
  <c r="K17" i="22"/>
  <c r="K31" i="23" s="1"/>
  <c r="J9" i="22"/>
  <c r="J23" i="23" s="1"/>
  <c r="G9" i="22"/>
  <c r="G23" i="23" s="1"/>
  <c r="I9" i="22"/>
  <c r="I23" i="23" s="1"/>
  <c r="C23" i="23"/>
  <c r="K9" i="22"/>
  <c r="K23" i="23" s="1"/>
  <c r="D103" i="22"/>
  <c r="C42" i="22" s="1"/>
  <c r="C54" i="23" s="1"/>
  <c r="K18" i="22"/>
  <c r="K32" i="23" s="1"/>
  <c r="K18" i="23"/>
  <c r="K8" i="23" s="1"/>
  <c r="G25" i="22"/>
  <c r="G39" i="23" s="1"/>
  <c r="C39" i="23"/>
  <c r="I25" i="22"/>
  <c r="I39" i="23" s="1"/>
  <c r="K25" i="22"/>
  <c r="K39" i="23" s="1"/>
  <c r="H25" i="22"/>
  <c r="H39" i="23" s="1"/>
  <c r="F119" i="22"/>
  <c r="E58" i="22" s="1"/>
  <c r="E70" i="23" s="1"/>
  <c r="G21" i="23"/>
  <c r="E25" i="22"/>
  <c r="E39" i="23" s="1"/>
  <c r="C103" i="22"/>
  <c r="B42" i="22" s="1"/>
  <c r="B54" i="23" s="1"/>
  <c r="E119" i="22"/>
  <c r="D58" i="22" s="1"/>
  <c r="D70" i="23" s="1"/>
  <c r="D119" i="22"/>
  <c r="C58" i="22" s="1"/>
  <c r="C70" i="23" s="1"/>
  <c r="E67" i="21"/>
  <c r="M67" i="21"/>
  <c r="V67" i="21"/>
  <c r="F67" i="21"/>
  <c r="N67" i="21"/>
  <c r="W67" i="21"/>
  <c r="G67" i="21"/>
  <c r="O67" i="21"/>
  <c r="H67" i="21"/>
  <c r="Q67" i="21"/>
  <c r="I67" i="21"/>
  <c r="R67" i="21"/>
  <c r="D67" i="21"/>
  <c r="J67" i="21"/>
  <c r="K67" i="21"/>
  <c r="L67" i="21"/>
  <c r="S67" i="21"/>
  <c r="T67" i="21"/>
  <c r="U67" i="21"/>
  <c r="P67" i="21"/>
  <c r="C71" i="21"/>
  <c r="M71" i="21"/>
  <c r="U71" i="21"/>
  <c r="D71" i="21"/>
  <c r="N71" i="21"/>
  <c r="V71" i="21"/>
  <c r="E71" i="21"/>
  <c r="O71" i="21"/>
  <c r="W71" i="21"/>
  <c r="F71" i="21"/>
  <c r="P71" i="21"/>
  <c r="G71" i="21"/>
  <c r="Q71" i="21"/>
  <c r="H71" i="21"/>
  <c r="R71" i="21"/>
  <c r="J71" i="21"/>
  <c r="S71" i="21"/>
  <c r="L71" i="21"/>
  <c r="T71" i="21"/>
  <c r="K71" i="21"/>
  <c r="I71" i="21"/>
  <c r="D75" i="21"/>
  <c r="N75" i="21"/>
  <c r="V75" i="21"/>
  <c r="E75" i="21"/>
  <c r="O75" i="21"/>
  <c r="W75" i="21"/>
  <c r="F75" i="21"/>
  <c r="P75" i="21"/>
  <c r="G75" i="21"/>
  <c r="Q75" i="21"/>
  <c r="J75" i="21"/>
  <c r="R75" i="21"/>
  <c r="K75" i="21"/>
  <c r="S75" i="21"/>
  <c r="L75" i="21"/>
  <c r="T75" i="21"/>
  <c r="U75" i="21"/>
  <c r="C75" i="21"/>
  <c r="M75" i="21"/>
  <c r="I75" i="21"/>
  <c r="H75" i="21"/>
  <c r="I79" i="21"/>
  <c r="R79" i="21"/>
  <c r="J79" i="21"/>
  <c r="S79" i="21"/>
  <c r="K79" i="21"/>
  <c r="T79" i="21"/>
  <c r="C79" i="21"/>
  <c r="L79" i="21"/>
  <c r="U79" i="21"/>
  <c r="D79" i="21"/>
  <c r="M79" i="21"/>
  <c r="V79" i="21"/>
  <c r="E79" i="21"/>
  <c r="N79" i="21"/>
  <c r="W79" i="21"/>
  <c r="F79" i="21"/>
  <c r="P79" i="21"/>
  <c r="G79" i="21"/>
  <c r="Q79" i="21"/>
  <c r="H79" i="21"/>
  <c r="O79" i="21"/>
  <c r="J83" i="21"/>
  <c r="S83" i="21"/>
  <c r="C83" i="21"/>
  <c r="M83" i="21"/>
  <c r="U83" i="21"/>
  <c r="D83" i="21"/>
  <c r="N83" i="21"/>
  <c r="V83" i="21"/>
  <c r="E83" i="21"/>
  <c r="O83" i="21"/>
  <c r="W83" i="21"/>
  <c r="F83" i="21"/>
  <c r="P83" i="21"/>
  <c r="H83" i="21"/>
  <c r="Q83" i="21"/>
  <c r="R83" i="21"/>
  <c r="T83" i="21"/>
  <c r="I83" i="21"/>
  <c r="K83" i="21"/>
  <c r="G83" i="21"/>
  <c r="L83" i="21"/>
  <c r="D87" i="21"/>
  <c r="M87" i="21"/>
  <c r="U87" i="21"/>
  <c r="F87" i="21"/>
  <c r="O87" i="21"/>
  <c r="W87" i="21"/>
  <c r="G87" i="21"/>
  <c r="P87" i="21"/>
  <c r="H87" i="21"/>
  <c r="Q87" i="21"/>
  <c r="J87" i="21"/>
  <c r="R87" i="21"/>
  <c r="K87" i="21"/>
  <c r="S87" i="21"/>
  <c r="E87" i="21"/>
  <c r="L87" i="21"/>
  <c r="N87" i="21"/>
  <c r="T87" i="21"/>
  <c r="V87" i="21"/>
  <c r="C87" i="21"/>
  <c r="I87" i="21"/>
  <c r="C91" i="21"/>
  <c r="K91" i="21"/>
  <c r="S91" i="21"/>
  <c r="E91" i="21"/>
  <c r="M91" i="21"/>
  <c r="U91" i="21"/>
  <c r="F91" i="21"/>
  <c r="N91" i="21"/>
  <c r="V91" i="21"/>
  <c r="G91" i="21"/>
  <c r="O91" i="21"/>
  <c r="W91" i="21"/>
  <c r="H91" i="21"/>
  <c r="P91" i="21"/>
  <c r="I91" i="21"/>
  <c r="Q91" i="21"/>
  <c r="R91" i="21"/>
  <c r="T91" i="21"/>
  <c r="D91" i="21"/>
  <c r="J91" i="21"/>
  <c r="L91" i="21"/>
  <c r="H72" i="21"/>
  <c r="R72" i="21"/>
  <c r="I72" i="21"/>
  <c r="S72" i="21"/>
  <c r="J72" i="21"/>
  <c r="T72" i="21"/>
  <c r="C72" i="21"/>
  <c r="M72" i="21"/>
  <c r="U72" i="21"/>
  <c r="D72" i="21"/>
  <c r="N72" i="21"/>
  <c r="V72" i="21"/>
  <c r="E72" i="21"/>
  <c r="O72" i="21"/>
  <c r="W72" i="21"/>
  <c r="F72" i="21"/>
  <c r="P72" i="21"/>
  <c r="Q72" i="21"/>
  <c r="G72" i="21"/>
  <c r="L72" i="21"/>
  <c r="K72" i="21"/>
  <c r="F84" i="21"/>
  <c r="P84" i="21"/>
  <c r="H84" i="21"/>
  <c r="R84" i="21"/>
  <c r="I84" i="21"/>
  <c r="S84" i="21"/>
  <c r="K84" i="21"/>
  <c r="T84" i="21"/>
  <c r="C84" i="21"/>
  <c r="L84" i="21"/>
  <c r="U84" i="21"/>
  <c r="D84" i="21"/>
  <c r="M84" i="21"/>
  <c r="V84" i="21"/>
  <c r="E84" i="21"/>
  <c r="G84" i="21"/>
  <c r="O84" i="21"/>
  <c r="Q84" i="21"/>
  <c r="W84" i="21"/>
  <c r="N84" i="21"/>
  <c r="J84" i="21"/>
  <c r="G68" i="21"/>
  <c r="O68" i="21"/>
  <c r="W68" i="21"/>
  <c r="H68" i="21"/>
  <c r="P68" i="21"/>
  <c r="I68" i="21"/>
  <c r="Q68" i="21"/>
  <c r="J68" i="21"/>
  <c r="R68" i="21"/>
  <c r="K68" i="21"/>
  <c r="S68" i="21"/>
  <c r="C68" i="21"/>
  <c r="L68" i="21"/>
  <c r="T68" i="21"/>
  <c r="D68" i="21"/>
  <c r="M68" i="21"/>
  <c r="U68" i="21"/>
  <c r="E68" i="21"/>
  <c r="N68" i="21"/>
  <c r="V68" i="21"/>
  <c r="F68" i="21"/>
  <c r="H88" i="21"/>
  <c r="P88" i="21"/>
  <c r="J88" i="21"/>
  <c r="R88" i="21"/>
  <c r="C88" i="21"/>
  <c r="K88" i="21"/>
  <c r="S88" i="21"/>
  <c r="D88" i="21"/>
  <c r="L88" i="21"/>
  <c r="T88" i="21"/>
  <c r="E88" i="21"/>
  <c r="M88" i="21"/>
  <c r="U88" i="21"/>
  <c r="F88" i="21"/>
  <c r="N88" i="21"/>
  <c r="V88" i="21"/>
  <c r="O88" i="21"/>
  <c r="Q88" i="21"/>
  <c r="W88" i="21"/>
  <c r="G88" i="21"/>
  <c r="I88" i="21"/>
  <c r="K69" i="21"/>
  <c r="S69" i="21"/>
  <c r="C69" i="21"/>
  <c r="L69" i="21"/>
  <c r="T69" i="21"/>
  <c r="D69" i="21"/>
  <c r="M69" i="21"/>
  <c r="U69" i="21"/>
  <c r="E69" i="21"/>
  <c r="N69" i="21"/>
  <c r="V69" i="21"/>
  <c r="F69" i="21"/>
  <c r="O69" i="21"/>
  <c r="W69" i="21"/>
  <c r="G69" i="21"/>
  <c r="P69" i="21"/>
  <c r="H69" i="21"/>
  <c r="Q69" i="21"/>
  <c r="J69" i="21"/>
  <c r="R69" i="21"/>
  <c r="I69" i="21"/>
  <c r="F77" i="21"/>
  <c r="O77" i="21"/>
  <c r="G77" i="21"/>
  <c r="P77" i="21"/>
  <c r="H77" i="21"/>
  <c r="Q77" i="21"/>
  <c r="I77" i="21"/>
  <c r="S77" i="21"/>
  <c r="J77" i="21"/>
  <c r="T77" i="21"/>
  <c r="C77" i="21"/>
  <c r="K77" i="21"/>
  <c r="U77" i="21"/>
  <c r="D77" i="21"/>
  <c r="L77" i="21"/>
  <c r="V77" i="21"/>
  <c r="E77" i="21"/>
  <c r="M77" i="21"/>
  <c r="W77" i="21"/>
  <c r="R77" i="21"/>
  <c r="N77" i="21"/>
  <c r="J81" i="21"/>
  <c r="S81" i="21"/>
  <c r="C81" i="21"/>
  <c r="K81" i="21"/>
  <c r="D81" i="21"/>
  <c r="L81" i="21"/>
  <c r="U81" i="21"/>
  <c r="E81" i="21"/>
  <c r="M81" i="21"/>
  <c r="V81" i="21"/>
  <c r="F81" i="21"/>
  <c r="O81" i="21"/>
  <c r="W81" i="21"/>
  <c r="G81" i="21"/>
  <c r="P81" i="21"/>
  <c r="H81" i="21"/>
  <c r="Q81" i="21"/>
  <c r="I81" i="21"/>
  <c r="R81" i="21"/>
  <c r="T81" i="21"/>
  <c r="N81" i="21"/>
  <c r="C85" i="21"/>
  <c r="K85" i="21"/>
  <c r="T85" i="21"/>
  <c r="E85" i="21"/>
  <c r="N85" i="21"/>
  <c r="V85" i="21"/>
  <c r="F85" i="21"/>
  <c r="O85" i="21"/>
  <c r="W85" i="21"/>
  <c r="G85" i="21"/>
  <c r="P85" i="21"/>
  <c r="H85" i="21"/>
  <c r="Q85" i="21"/>
  <c r="I85" i="21"/>
  <c r="R85" i="21"/>
  <c r="J85" i="21"/>
  <c r="L85" i="21"/>
  <c r="S85" i="21"/>
  <c r="U85" i="21"/>
  <c r="D85" i="21"/>
  <c r="M85" i="21"/>
  <c r="C89" i="21"/>
  <c r="L89" i="21"/>
  <c r="T89" i="21"/>
  <c r="F89" i="21"/>
  <c r="N89" i="21"/>
  <c r="V89" i="21"/>
  <c r="G89" i="21"/>
  <c r="O89" i="21"/>
  <c r="W89" i="21"/>
  <c r="H89" i="21"/>
  <c r="P89" i="21"/>
  <c r="I89" i="21"/>
  <c r="Q89" i="21"/>
  <c r="J89" i="21"/>
  <c r="R89" i="21"/>
  <c r="D89" i="21"/>
  <c r="K89" i="21"/>
  <c r="M89" i="21"/>
  <c r="S89" i="21"/>
  <c r="U89" i="21"/>
  <c r="E89" i="21"/>
  <c r="J76" i="21"/>
  <c r="S76" i="21"/>
  <c r="K76" i="21"/>
  <c r="T76" i="21"/>
  <c r="C76" i="21"/>
  <c r="L76" i="21"/>
  <c r="U76" i="21"/>
  <c r="D76" i="21"/>
  <c r="M76" i="21"/>
  <c r="V76" i="21"/>
  <c r="E76" i="21"/>
  <c r="O76" i="21"/>
  <c r="W76" i="21"/>
  <c r="F76" i="21"/>
  <c r="P76" i="21"/>
  <c r="H76" i="21"/>
  <c r="Q76" i="21"/>
  <c r="I76" i="21"/>
  <c r="R76" i="21"/>
  <c r="G76" i="21"/>
  <c r="N76" i="21"/>
  <c r="E80" i="21"/>
  <c r="M80" i="21"/>
  <c r="W80" i="21"/>
  <c r="F80" i="21"/>
  <c r="O80" i="21"/>
  <c r="G80" i="21"/>
  <c r="P80" i="21"/>
  <c r="H80" i="21"/>
  <c r="Q80" i="21"/>
  <c r="I80" i="21"/>
  <c r="S80" i="21"/>
  <c r="J80" i="21"/>
  <c r="T80" i="21"/>
  <c r="C80" i="21"/>
  <c r="K80" i="21"/>
  <c r="U80" i="21"/>
  <c r="D80" i="21"/>
  <c r="L80" i="21"/>
  <c r="V80" i="21"/>
  <c r="R80" i="21"/>
  <c r="N80" i="21"/>
  <c r="H92" i="21"/>
  <c r="P92" i="21"/>
  <c r="I92" i="21"/>
  <c r="Q92" i="21"/>
  <c r="J92" i="21"/>
  <c r="R92" i="21"/>
  <c r="C92" i="21"/>
  <c r="K92" i="21"/>
  <c r="S92" i="21"/>
  <c r="D92" i="21"/>
  <c r="L92" i="21"/>
  <c r="T92" i="21"/>
  <c r="U92" i="21"/>
  <c r="V92" i="21"/>
  <c r="E92" i="21"/>
  <c r="W92" i="21"/>
  <c r="F92" i="21"/>
  <c r="G92" i="21"/>
  <c r="M92" i="21"/>
  <c r="N92" i="21"/>
  <c r="O92" i="21"/>
  <c r="E73" i="21"/>
  <c r="N73" i="21"/>
  <c r="V73" i="21"/>
  <c r="F73" i="21"/>
  <c r="O73" i="21"/>
  <c r="W73" i="21"/>
  <c r="G73" i="21"/>
  <c r="P73" i="21"/>
  <c r="H73" i="21"/>
  <c r="Q73" i="21"/>
  <c r="J73" i="21"/>
  <c r="R73" i="21"/>
  <c r="K73" i="21"/>
  <c r="S73" i="21"/>
  <c r="C73" i="21"/>
  <c r="L73" i="21"/>
  <c r="T73" i="21"/>
  <c r="D73" i="21"/>
  <c r="M73" i="21"/>
  <c r="U73" i="21"/>
  <c r="I73" i="21"/>
  <c r="C93" i="21"/>
  <c r="K93" i="21"/>
  <c r="T93" i="21"/>
  <c r="D93" i="21"/>
  <c r="L93" i="21"/>
  <c r="U93" i="21"/>
  <c r="E93" i="21"/>
  <c r="M93" i="21"/>
  <c r="V93" i="21"/>
  <c r="F93" i="21"/>
  <c r="N93" i="21"/>
  <c r="W93" i="21"/>
  <c r="G93" i="21"/>
  <c r="P93" i="21"/>
  <c r="S93" i="21"/>
  <c r="H93" i="21"/>
  <c r="I93" i="21"/>
  <c r="J93" i="21"/>
  <c r="Q93" i="21"/>
  <c r="R93" i="21"/>
  <c r="O93" i="21"/>
  <c r="G70" i="21"/>
  <c r="P70" i="21"/>
  <c r="H70" i="21"/>
  <c r="Q70" i="21"/>
  <c r="I70" i="21"/>
  <c r="R70" i="21"/>
  <c r="J70" i="21"/>
  <c r="S70" i="21"/>
  <c r="K70" i="21"/>
  <c r="T70" i="21"/>
  <c r="C70" i="21"/>
  <c r="L70" i="21"/>
  <c r="U70" i="21"/>
  <c r="D70" i="21"/>
  <c r="M70" i="21"/>
  <c r="V70" i="21"/>
  <c r="F70" i="21"/>
  <c r="O70" i="21"/>
  <c r="W70" i="21"/>
  <c r="E70" i="21"/>
  <c r="N70" i="21"/>
  <c r="I74" i="21"/>
  <c r="Q74" i="21"/>
  <c r="J74" i="21"/>
  <c r="R74" i="21"/>
  <c r="C74" i="21"/>
  <c r="K74" i="21"/>
  <c r="S74" i="21"/>
  <c r="D74" i="21"/>
  <c r="L74" i="21"/>
  <c r="T74" i="21"/>
  <c r="E74" i="21"/>
  <c r="M74" i="21"/>
  <c r="U74" i="21"/>
  <c r="F74" i="21"/>
  <c r="N74" i="21"/>
  <c r="V74" i="21"/>
  <c r="G74" i="21"/>
  <c r="O74" i="21"/>
  <c r="W74" i="21"/>
  <c r="H74" i="21"/>
  <c r="P74" i="21"/>
  <c r="C78" i="21"/>
  <c r="K78" i="21"/>
  <c r="U78" i="21"/>
  <c r="D78" i="21"/>
  <c r="L78" i="21"/>
  <c r="V78" i="21"/>
  <c r="E78" i="21"/>
  <c r="M78" i="21"/>
  <c r="W78" i="21"/>
  <c r="F78" i="21"/>
  <c r="O78" i="21"/>
  <c r="G78" i="21"/>
  <c r="Q78" i="21"/>
  <c r="H78" i="21"/>
  <c r="R78" i="21"/>
  <c r="I78" i="21"/>
  <c r="S78" i="21"/>
  <c r="J78" i="21"/>
  <c r="T78" i="21"/>
  <c r="P78" i="21"/>
  <c r="N78" i="21"/>
  <c r="F82" i="21"/>
  <c r="N82" i="21"/>
  <c r="V82" i="21"/>
  <c r="H82" i="21"/>
  <c r="P82" i="21"/>
  <c r="I82" i="21"/>
  <c r="Q82" i="21"/>
  <c r="J82" i="21"/>
  <c r="R82" i="21"/>
  <c r="C82" i="21"/>
  <c r="K82" i="21"/>
  <c r="S82" i="21"/>
  <c r="D82" i="21"/>
  <c r="L82" i="21"/>
  <c r="T82" i="21"/>
  <c r="E82" i="21"/>
  <c r="E112" i="21"/>
  <c r="D50" i="21" s="1"/>
  <c r="D95" i="19" s="1"/>
  <c r="M112" i="21"/>
  <c r="L50" i="21" s="1"/>
  <c r="L95" i="19" s="1"/>
  <c r="U112" i="21"/>
  <c r="G82" i="21"/>
  <c r="F112" i="21"/>
  <c r="E50" i="21" s="1"/>
  <c r="E95" i="19" s="1"/>
  <c r="N112" i="21"/>
  <c r="M50" i="21" s="1"/>
  <c r="M95" i="19" s="1"/>
  <c r="V112" i="21"/>
  <c r="M82" i="21"/>
  <c r="G112" i="21"/>
  <c r="F50" i="21" s="1"/>
  <c r="F95" i="19" s="1"/>
  <c r="O112" i="21"/>
  <c r="N50" i="21" s="1"/>
  <c r="N95" i="19" s="1"/>
  <c r="W112" i="21"/>
  <c r="O82" i="21"/>
  <c r="H112" i="21"/>
  <c r="G50" i="21" s="1"/>
  <c r="G95" i="19" s="1"/>
  <c r="P112" i="21"/>
  <c r="O50" i="21" s="1"/>
  <c r="O95" i="19" s="1"/>
  <c r="U82" i="21"/>
  <c r="I112" i="21"/>
  <c r="H50" i="21" s="1"/>
  <c r="H95" i="19" s="1"/>
  <c r="Q112" i="21"/>
  <c r="P50" i="21" s="1"/>
  <c r="P95" i="19" s="1"/>
  <c r="W82" i="21"/>
  <c r="J112" i="21"/>
  <c r="I50" i="21" s="1"/>
  <c r="I95" i="19" s="1"/>
  <c r="R112" i="21"/>
  <c r="C112" i="21"/>
  <c r="B50" i="21" s="1"/>
  <c r="B95" i="19" s="1"/>
  <c r="K112" i="21"/>
  <c r="J50" i="21" s="1"/>
  <c r="J95" i="19" s="1"/>
  <c r="S112" i="21"/>
  <c r="T112" i="21"/>
  <c r="L112" i="21"/>
  <c r="K50" i="21" s="1"/>
  <c r="K95" i="19" s="1"/>
  <c r="D112" i="21"/>
  <c r="C50" i="21" s="1"/>
  <c r="C95" i="19" s="1"/>
  <c r="G86" i="21"/>
  <c r="P86" i="21"/>
  <c r="J86" i="21"/>
  <c r="R86" i="21"/>
  <c r="K86" i="21"/>
  <c r="S86" i="21"/>
  <c r="C86" i="21"/>
  <c r="L86" i="21"/>
  <c r="T86" i="21"/>
  <c r="D86" i="21"/>
  <c r="M86" i="21"/>
  <c r="U86" i="21"/>
  <c r="E86" i="21"/>
  <c r="N86" i="21"/>
  <c r="V86" i="21"/>
  <c r="W86" i="21"/>
  <c r="F86" i="21"/>
  <c r="I86" i="21"/>
  <c r="O86" i="21"/>
  <c r="Q86" i="21"/>
  <c r="H86" i="21"/>
  <c r="G90" i="21"/>
  <c r="P90" i="21"/>
  <c r="J90" i="21"/>
  <c r="R90" i="21"/>
  <c r="K90" i="21"/>
  <c r="S90" i="21"/>
  <c r="C90" i="21"/>
  <c r="L90" i="21"/>
  <c r="T90" i="21"/>
  <c r="D90" i="21"/>
  <c r="M90" i="21"/>
  <c r="U90" i="21"/>
  <c r="E90" i="21"/>
  <c r="N90" i="21"/>
  <c r="V90" i="21"/>
  <c r="F90" i="21"/>
  <c r="E120" i="21"/>
  <c r="M120" i="21"/>
  <c r="L58" i="21" s="1"/>
  <c r="L103" i="19" s="1"/>
  <c r="U120" i="21"/>
  <c r="I90" i="21"/>
  <c r="F120" i="21"/>
  <c r="E58" i="21" s="1"/>
  <c r="E103" i="19" s="1"/>
  <c r="N120" i="21"/>
  <c r="M58" i="21" s="1"/>
  <c r="M103" i="19" s="1"/>
  <c r="V120" i="21"/>
  <c r="I120" i="21"/>
  <c r="O90" i="21"/>
  <c r="G120" i="21"/>
  <c r="F58" i="21" s="1"/>
  <c r="F103" i="19" s="1"/>
  <c r="O120" i="21"/>
  <c r="N58" i="21" s="1"/>
  <c r="N103" i="19" s="1"/>
  <c r="W120" i="21"/>
  <c r="Q90" i="21"/>
  <c r="H120" i="21"/>
  <c r="G58" i="21" s="1"/>
  <c r="G103" i="19" s="1"/>
  <c r="P120" i="21"/>
  <c r="O58" i="21" s="1"/>
  <c r="O103" i="19" s="1"/>
  <c r="W90" i="21"/>
  <c r="Q120" i="21"/>
  <c r="P58" i="21" s="1"/>
  <c r="P103" i="19" s="1"/>
  <c r="J120" i="21"/>
  <c r="I58" i="21" s="1"/>
  <c r="I103" i="19" s="1"/>
  <c r="R120" i="21"/>
  <c r="C120" i="21"/>
  <c r="B58" i="21" s="1"/>
  <c r="B103" i="19" s="1"/>
  <c r="K120" i="21"/>
  <c r="J58" i="21" s="1"/>
  <c r="J103" i="19" s="1"/>
  <c r="S120" i="21"/>
  <c r="D120" i="21"/>
  <c r="L120" i="21"/>
  <c r="K58" i="21" s="1"/>
  <c r="K103" i="19" s="1"/>
  <c r="T120" i="21"/>
  <c r="H90" i="21"/>
  <c r="H94" i="21"/>
  <c r="Q94" i="21"/>
  <c r="I94" i="21"/>
  <c r="R94" i="21"/>
  <c r="K94" i="21"/>
  <c r="S94" i="21"/>
  <c r="L94" i="21"/>
  <c r="T94" i="21"/>
  <c r="C94" i="21"/>
  <c r="M94" i="21"/>
  <c r="U94" i="21"/>
  <c r="W94" i="21"/>
  <c r="D94" i="21"/>
  <c r="E94" i="21"/>
  <c r="G94" i="21"/>
  <c r="N94" i="21"/>
  <c r="O94" i="21"/>
  <c r="P94" i="21"/>
  <c r="V94" i="21"/>
  <c r="F94" i="21"/>
  <c r="J94" i="21"/>
  <c r="H58" i="21"/>
  <c r="H103" i="19" s="1"/>
  <c r="S97" i="21"/>
  <c r="C67" i="21"/>
  <c r="B151" i="9"/>
  <c r="F59" i="9"/>
  <c r="F73" i="19" s="1"/>
  <c r="B152" i="9"/>
  <c r="B146" i="9"/>
  <c r="C54" i="9" s="1"/>
  <c r="C68" i="19" s="1"/>
  <c r="B150" i="9"/>
  <c r="E58" i="9" s="1"/>
  <c r="E72" i="19" s="1"/>
  <c r="B154" i="9"/>
  <c r="F62" i="9" s="1"/>
  <c r="F76" i="19" s="1"/>
  <c r="B147" i="9"/>
  <c r="B148" i="9"/>
  <c r="B153" i="9"/>
  <c r="B149" i="9"/>
  <c r="U14" i="21"/>
  <c r="W119" i="21"/>
  <c r="G114" i="21"/>
  <c r="Q109" i="21"/>
  <c r="P47" i="21" s="1"/>
  <c r="P92" i="19" s="1"/>
  <c r="W122" i="21"/>
  <c r="D103" i="21"/>
  <c r="L18" i="21"/>
  <c r="Q115" i="21"/>
  <c r="P53" i="21" s="1"/>
  <c r="P98" i="19" s="1"/>
  <c r="V100" i="21"/>
  <c r="G108" i="21"/>
  <c r="F46" i="21" s="1"/>
  <c r="F91" i="19" s="1"/>
  <c r="S116" i="21"/>
  <c r="L124" i="21"/>
  <c r="K62" i="21" s="1"/>
  <c r="K107" i="19" s="1"/>
  <c r="D117" i="21"/>
  <c r="W20" i="21"/>
  <c r="F98" i="21"/>
  <c r="W106" i="21"/>
  <c r="T99" i="21"/>
  <c r="N123" i="21"/>
  <c r="N110" i="21"/>
  <c r="M48" i="21" s="1"/>
  <c r="M93" i="19" s="1"/>
  <c r="R118" i="21"/>
  <c r="E59" i="9"/>
  <c r="E73" i="19" s="1"/>
  <c r="Z23" i="21"/>
  <c r="W14" i="21"/>
  <c r="Q105" i="21"/>
  <c r="P43" i="21" s="1"/>
  <c r="P88" i="19" s="1"/>
  <c r="W104" i="21"/>
  <c r="D59" i="9"/>
  <c r="D73" i="19" s="1"/>
  <c r="C31" i="9"/>
  <c r="H31" i="9" s="1"/>
  <c r="H43" i="19" s="1"/>
  <c r="C26" i="9"/>
  <c r="C38" i="19" s="1"/>
  <c r="C25" i="9"/>
  <c r="F25" i="9" s="1"/>
  <c r="C27" i="9"/>
  <c r="F27" i="9" s="1"/>
  <c r="C24" i="9"/>
  <c r="E24" i="9" s="1"/>
  <c r="C29" i="9"/>
  <c r="I29" i="9" s="1"/>
  <c r="I41" i="19" s="1"/>
  <c r="C28" i="9"/>
  <c r="J28" i="9" s="1"/>
  <c r="C23" i="9"/>
  <c r="C30" i="9"/>
  <c r="F30" i="9" s="1"/>
  <c r="F42" i="19" s="1"/>
  <c r="F2" i="9"/>
  <c r="G2" i="9"/>
  <c r="H2" i="9"/>
  <c r="I2" i="9"/>
  <c r="J2" i="9"/>
  <c r="E2" i="9"/>
  <c r="B5" i="9"/>
  <c r="B17" i="19" s="1"/>
  <c r="B6" i="9"/>
  <c r="B18" i="19" s="1"/>
  <c r="B7" i="9"/>
  <c r="B19" i="19" s="1"/>
  <c r="B8" i="9"/>
  <c r="B20" i="19" s="1"/>
  <c r="B9" i="9"/>
  <c r="B21" i="19" s="1"/>
  <c r="B10" i="9"/>
  <c r="B22" i="19" s="1"/>
  <c r="B11" i="9"/>
  <c r="B23" i="19" s="1"/>
  <c r="B12" i="9"/>
  <c r="B24" i="19" s="1"/>
  <c r="B13" i="9"/>
  <c r="B25" i="19" s="1"/>
  <c r="B14" i="9"/>
  <c r="B26" i="19" s="1"/>
  <c r="B15" i="9"/>
  <c r="B27" i="19" s="1"/>
  <c r="B16" i="9"/>
  <c r="B28" i="19" s="1"/>
  <c r="B17" i="9"/>
  <c r="B29" i="19" s="1"/>
  <c r="B18" i="9"/>
  <c r="B30" i="19" s="1"/>
  <c r="B19" i="9"/>
  <c r="B31" i="19" s="1"/>
  <c r="B20" i="9"/>
  <c r="B32" i="19" s="1"/>
  <c r="B21" i="9"/>
  <c r="B33" i="19" s="1"/>
  <c r="B22" i="9"/>
  <c r="B34" i="19" s="1"/>
  <c r="B23" i="9"/>
  <c r="B35" i="19" s="1"/>
  <c r="B24" i="9"/>
  <c r="B36" i="19" s="1"/>
  <c r="B25" i="9"/>
  <c r="B37" i="19" s="1"/>
  <c r="B26" i="9"/>
  <c r="B38" i="19" s="1"/>
  <c r="B27" i="9"/>
  <c r="B39" i="19" s="1"/>
  <c r="B28" i="9"/>
  <c r="B40" i="19" s="1"/>
  <c r="B29" i="9"/>
  <c r="B41" i="19" s="1"/>
  <c r="B30" i="9"/>
  <c r="B42" i="19" s="1"/>
  <c r="B31" i="9"/>
  <c r="B43" i="19" s="1"/>
  <c r="B4" i="9"/>
  <c r="B16" i="19" s="1"/>
  <c r="C128" i="9"/>
  <c r="D128" i="9"/>
  <c r="E128" i="9"/>
  <c r="F128" i="9"/>
  <c r="G128" i="9"/>
  <c r="H128" i="9"/>
  <c r="C129" i="9"/>
  <c r="D129" i="9"/>
  <c r="E129" i="9"/>
  <c r="F129" i="9"/>
  <c r="G129" i="9"/>
  <c r="H129" i="9"/>
  <c r="C130" i="9"/>
  <c r="D130" i="9"/>
  <c r="E130" i="9"/>
  <c r="F130" i="9"/>
  <c r="G130" i="9"/>
  <c r="H130" i="9"/>
  <c r="C131" i="9"/>
  <c r="D131" i="9"/>
  <c r="E131" i="9"/>
  <c r="F131" i="9"/>
  <c r="G131" i="9"/>
  <c r="H131" i="9"/>
  <c r="C132" i="9"/>
  <c r="D132" i="9"/>
  <c r="E132" i="9"/>
  <c r="F132" i="9"/>
  <c r="G132" i="9"/>
  <c r="H132" i="9"/>
  <c r="C133" i="9"/>
  <c r="D133" i="9"/>
  <c r="E133" i="9"/>
  <c r="F133" i="9"/>
  <c r="G133" i="9"/>
  <c r="H133" i="9"/>
  <c r="C134" i="9"/>
  <c r="D134" i="9"/>
  <c r="E134" i="9"/>
  <c r="F134" i="9"/>
  <c r="G134" i="9"/>
  <c r="H134" i="9"/>
  <c r="C135" i="9"/>
  <c r="D135" i="9"/>
  <c r="E135" i="9"/>
  <c r="F135" i="9"/>
  <c r="G135" i="9"/>
  <c r="H135" i="9"/>
  <c r="C136" i="9"/>
  <c r="D136" i="9"/>
  <c r="E136" i="9"/>
  <c r="F136" i="9"/>
  <c r="G136" i="9"/>
  <c r="H136" i="9"/>
  <c r="C137" i="9"/>
  <c r="D137" i="9"/>
  <c r="E137" i="9"/>
  <c r="F137" i="9"/>
  <c r="G137" i="9"/>
  <c r="H137" i="9"/>
  <c r="C138" i="9"/>
  <c r="D138" i="9"/>
  <c r="E138" i="9"/>
  <c r="F138" i="9"/>
  <c r="G138" i="9"/>
  <c r="H138" i="9"/>
  <c r="C139" i="9"/>
  <c r="D139" i="9"/>
  <c r="E139" i="9"/>
  <c r="F139" i="9"/>
  <c r="G139" i="9"/>
  <c r="H139" i="9"/>
  <c r="C140" i="9"/>
  <c r="D140" i="9"/>
  <c r="E140" i="9"/>
  <c r="F140" i="9"/>
  <c r="G140" i="9"/>
  <c r="H140" i="9"/>
  <c r="C141" i="9"/>
  <c r="D141" i="9"/>
  <c r="E141" i="9"/>
  <c r="F141" i="9"/>
  <c r="G141" i="9"/>
  <c r="H141" i="9"/>
  <c r="C142" i="9"/>
  <c r="D142" i="9"/>
  <c r="E142" i="9"/>
  <c r="F142" i="9"/>
  <c r="G142" i="9"/>
  <c r="H142" i="9"/>
  <c r="C143" i="9"/>
  <c r="D143" i="9"/>
  <c r="E143" i="9"/>
  <c r="F143" i="9"/>
  <c r="G143" i="9"/>
  <c r="H143" i="9"/>
  <c r="C144" i="9"/>
  <c r="D144" i="9"/>
  <c r="E144" i="9"/>
  <c r="F144" i="9"/>
  <c r="G144" i="9"/>
  <c r="H144" i="9"/>
  <c r="C145" i="9"/>
  <c r="D145" i="9"/>
  <c r="E145" i="9"/>
  <c r="F145" i="9"/>
  <c r="G145" i="9"/>
  <c r="H145" i="9"/>
  <c r="D127" i="9"/>
  <c r="E127" i="9"/>
  <c r="F127" i="9"/>
  <c r="G127" i="9"/>
  <c r="H127" i="9"/>
  <c r="H126" i="9"/>
  <c r="D126" i="9"/>
  <c r="E126" i="9"/>
  <c r="F126" i="9"/>
  <c r="G126" i="9"/>
  <c r="C59" i="9" s="1"/>
  <c r="C73" i="19" s="1"/>
  <c r="C127" i="9"/>
  <c r="C126" i="9"/>
  <c r="A128" i="9"/>
  <c r="A129" i="9"/>
  <c r="A130" i="9"/>
  <c r="A131" i="9"/>
  <c r="A132" i="9"/>
  <c r="A133" i="9"/>
  <c r="A134" i="9"/>
  <c r="A135" i="9"/>
  <c r="A136" i="9"/>
  <c r="A137" i="9"/>
  <c r="A138" i="9"/>
  <c r="A139" i="9"/>
  <c r="A140" i="9"/>
  <c r="A141" i="9"/>
  <c r="A142" i="9"/>
  <c r="A143" i="9"/>
  <c r="A144" i="9"/>
  <c r="A145" i="9"/>
  <c r="A127" i="9"/>
  <c r="D58" i="21" l="1"/>
  <c r="D103" i="19" s="1"/>
  <c r="C58" i="21"/>
  <c r="C103" i="19" s="1"/>
  <c r="G8" i="23"/>
  <c r="G9" i="23"/>
  <c r="M3" i="22"/>
  <c r="F9" i="23"/>
  <c r="K9" i="23"/>
  <c r="H9" i="23"/>
  <c r="I9" i="23"/>
  <c r="J9" i="23"/>
  <c r="J8" i="23"/>
  <c r="E8" i="23"/>
  <c r="C55" i="21"/>
  <c r="C100" i="19" s="1"/>
  <c r="I23" i="21"/>
  <c r="E36" i="21"/>
  <c r="E81" i="19" s="1"/>
  <c r="E14" i="19"/>
  <c r="E3" i="19"/>
  <c r="J14" i="19"/>
  <c r="J3" i="19"/>
  <c r="I14" i="19"/>
  <c r="I3" i="19"/>
  <c r="H14" i="19"/>
  <c r="H3" i="19"/>
  <c r="G14" i="19"/>
  <c r="G3" i="19"/>
  <c r="F14" i="19"/>
  <c r="F3" i="19"/>
  <c r="L3" i="22"/>
  <c r="F3" i="22"/>
  <c r="H14" i="21"/>
  <c r="G16" i="21"/>
  <c r="G24" i="21"/>
  <c r="N29" i="21"/>
  <c r="C41" i="21"/>
  <c r="C86" i="19" s="1"/>
  <c r="P24" i="21"/>
  <c r="J124" i="21"/>
  <c r="I62" i="21" s="1"/>
  <c r="I107" i="19" s="1"/>
  <c r="G29" i="21"/>
  <c r="N124" i="21"/>
  <c r="M62" i="21" s="1"/>
  <c r="M107" i="19" s="1"/>
  <c r="Z24" i="21"/>
  <c r="L29" i="21"/>
  <c r="O29" i="21"/>
  <c r="X29" i="21"/>
  <c r="F124" i="21"/>
  <c r="E62" i="21" s="1"/>
  <c r="E107" i="19" s="1"/>
  <c r="F116" i="21"/>
  <c r="E54" i="21" s="1"/>
  <c r="E99" i="19" s="1"/>
  <c r="G124" i="21"/>
  <c r="F62" i="21" s="1"/>
  <c r="F107" i="19" s="1"/>
  <c r="Y29" i="21"/>
  <c r="Z21" i="21"/>
  <c r="M29" i="21"/>
  <c r="R29" i="21"/>
  <c r="L23" i="21"/>
  <c r="E29" i="21"/>
  <c r="Z29" i="21"/>
  <c r="M124" i="21"/>
  <c r="L62" i="21" s="1"/>
  <c r="L107" i="19" s="1"/>
  <c r="S124" i="21"/>
  <c r="G3" i="22"/>
  <c r="E3" i="22"/>
  <c r="H3" i="22"/>
  <c r="I3" i="22"/>
  <c r="K3" i="22"/>
  <c r="K17" i="23" s="1"/>
  <c r="J3" i="22"/>
  <c r="X18" i="21"/>
  <c r="F52" i="21"/>
  <c r="F97" i="19" s="1"/>
  <c r="O16" i="21"/>
  <c r="Q21" i="21"/>
  <c r="M61" i="21"/>
  <c r="M106" i="19" s="1"/>
  <c r="C124" i="21"/>
  <c r="B62" i="21" s="1"/>
  <c r="B107" i="19" s="1"/>
  <c r="Q123" i="21"/>
  <c r="P61" i="21" s="1"/>
  <c r="P106" i="19" s="1"/>
  <c r="T16" i="21"/>
  <c r="P14" i="21"/>
  <c r="U21" i="21"/>
  <c r="M14" i="21"/>
  <c r="O104" i="21"/>
  <c r="N42" i="21" s="1"/>
  <c r="N87" i="19" s="1"/>
  <c r="H113" i="21"/>
  <c r="G51" i="21" s="1"/>
  <c r="G96" i="19" s="1"/>
  <c r="E17" i="21"/>
  <c r="J14" i="21"/>
  <c r="S14" i="21"/>
  <c r="E124" i="21"/>
  <c r="D62" i="21" s="1"/>
  <c r="D107" i="19" s="1"/>
  <c r="L16" i="21"/>
  <c r="J13" i="21"/>
  <c r="S29" i="21"/>
  <c r="S23" i="21"/>
  <c r="R14" i="21"/>
  <c r="H21" i="21"/>
  <c r="I124" i="21"/>
  <c r="H62" i="21" s="1"/>
  <c r="H107" i="19" s="1"/>
  <c r="R21" i="21"/>
  <c r="O14" i="21"/>
  <c r="F24" i="21"/>
  <c r="G21" i="21"/>
  <c r="I16" i="21"/>
  <c r="I21" i="21"/>
  <c r="P124" i="21"/>
  <c r="O62" i="21" s="1"/>
  <c r="O107" i="19" s="1"/>
  <c r="D110" i="21"/>
  <c r="C48" i="21" s="1"/>
  <c r="C93" i="19" s="1"/>
  <c r="T108" i="21"/>
  <c r="K7" i="21"/>
  <c r="W100" i="21"/>
  <c r="Q100" i="21"/>
  <c r="P38" i="21" s="1"/>
  <c r="P83" i="19" s="1"/>
  <c r="C100" i="21"/>
  <c r="B38" i="21" s="1"/>
  <c r="B83" i="19" s="1"/>
  <c r="M100" i="21"/>
  <c r="L38" i="21" s="1"/>
  <c r="L83" i="19" s="1"/>
  <c r="K100" i="21"/>
  <c r="J38" i="21" s="1"/>
  <c r="J83" i="19" s="1"/>
  <c r="H100" i="21"/>
  <c r="G38" i="21" s="1"/>
  <c r="G83" i="19" s="1"/>
  <c r="S100" i="21"/>
  <c r="N100" i="21"/>
  <c r="M38" i="21" s="1"/>
  <c r="M83" i="19" s="1"/>
  <c r="P100" i="21"/>
  <c r="O38" i="21" s="1"/>
  <c r="O83" i="19" s="1"/>
  <c r="J100" i="21"/>
  <c r="I38" i="21" s="1"/>
  <c r="I83" i="19" s="1"/>
  <c r="E100" i="21"/>
  <c r="D38" i="21" s="1"/>
  <c r="D83" i="19" s="1"/>
  <c r="T100" i="21"/>
  <c r="R100" i="21"/>
  <c r="F100" i="21"/>
  <c r="E38" i="21" s="1"/>
  <c r="E83" i="19" s="1"/>
  <c r="U100" i="21"/>
  <c r="N25" i="21"/>
  <c r="C119" i="21"/>
  <c r="B57" i="21" s="1"/>
  <c r="B102" i="19" s="1"/>
  <c r="E104" i="21"/>
  <c r="D42" i="21" s="1"/>
  <c r="D87" i="19" s="1"/>
  <c r="M104" i="21"/>
  <c r="L42" i="21" s="1"/>
  <c r="L87" i="19" s="1"/>
  <c r="H104" i="21"/>
  <c r="G42" i="21" s="1"/>
  <c r="G87" i="19" s="1"/>
  <c r="K104" i="21"/>
  <c r="J42" i="21" s="1"/>
  <c r="J87" i="19" s="1"/>
  <c r="C104" i="21"/>
  <c r="B42" i="21" s="1"/>
  <c r="B87" i="19" s="1"/>
  <c r="U104" i="21"/>
  <c r="P104" i="21"/>
  <c r="O42" i="21" s="1"/>
  <c r="O87" i="19" s="1"/>
  <c r="S104" i="21"/>
  <c r="F104" i="21"/>
  <c r="E42" i="21" s="1"/>
  <c r="E87" i="19" s="1"/>
  <c r="L104" i="21"/>
  <c r="K42" i="21" s="1"/>
  <c r="K87" i="19" s="1"/>
  <c r="N104" i="21"/>
  <c r="M42" i="21" s="1"/>
  <c r="M87" i="19" s="1"/>
  <c r="I104" i="21"/>
  <c r="H42" i="21" s="1"/>
  <c r="H87" i="19" s="1"/>
  <c r="T104" i="21"/>
  <c r="V104" i="21"/>
  <c r="Q104" i="21"/>
  <c r="P42" i="21" s="1"/>
  <c r="P87" i="19" s="1"/>
  <c r="G104" i="21"/>
  <c r="F42" i="21" s="1"/>
  <c r="F87" i="19" s="1"/>
  <c r="Q29" i="21"/>
  <c r="J29" i="21"/>
  <c r="K21" i="21"/>
  <c r="L21" i="21"/>
  <c r="V16" i="21"/>
  <c r="F21" i="21"/>
  <c r="P16" i="21"/>
  <c r="W29" i="21"/>
  <c r="M17" i="21"/>
  <c r="G110" i="21"/>
  <c r="F48" i="21" s="1"/>
  <c r="F93" i="19" s="1"/>
  <c r="L110" i="21"/>
  <c r="K48" i="21" s="1"/>
  <c r="K93" i="19" s="1"/>
  <c r="O110" i="21"/>
  <c r="N48" i="21" s="1"/>
  <c r="N93" i="19" s="1"/>
  <c r="J110" i="21"/>
  <c r="I48" i="21" s="1"/>
  <c r="I93" i="19" s="1"/>
  <c r="T110" i="21"/>
  <c r="W110" i="21"/>
  <c r="R110" i="21"/>
  <c r="E110" i="21"/>
  <c r="D48" i="21" s="1"/>
  <c r="D93" i="19" s="1"/>
  <c r="H110" i="21"/>
  <c r="G48" i="21" s="1"/>
  <c r="G93" i="19" s="1"/>
  <c r="M110" i="21"/>
  <c r="L48" i="21" s="1"/>
  <c r="L93" i="19" s="1"/>
  <c r="P110" i="21"/>
  <c r="O48" i="21" s="1"/>
  <c r="O93" i="19" s="1"/>
  <c r="C110" i="21"/>
  <c r="B48" i="21" s="1"/>
  <c r="B93" i="19" s="1"/>
  <c r="U110" i="21"/>
  <c r="K110" i="21"/>
  <c r="J48" i="21" s="1"/>
  <c r="J93" i="19" s="1"/>
  <c r="F110" i="21"/>
  <c r="E48" i="21" s="1"/>
  <c r="E93" i="19" s="1"/>
  <c r="H29" i="21"/>
  <c r="N31" i="21"/>
  <c r="Q124" i="21"/>
  <c r="P62" i="21" s="1"/>
  <c r="P107" i="19" s="1"/>
  <c r="V124" i="21"/>
  <c r="D124" i="21"/>
  <c r="C62" i="21" s="1"/>
  <c r="C107" i="19" s="1"/>
  <c r="H124" i="21"/>
  <c r="G62" i="21" s="1"/>
  <c r="G107" i="19" s="1"/>
  <c r="R124" i="21"/>
  <c r="T124" i="21"/>
  <c r="O124" i="21"/>
  <c r="N62" i="21" s="1"/>
  <c r="N107" i="19" s="1"/>
  <c r="W124" i="21"/>
  <c r="N18" i="21"/>
  <c r="T111" i="21"/>
  <c r="G111" i="21"/>
  <c r="F49" i="21" s="1"/>
  <c r="F94" i="19" s="1"/>
  <c r="Q111" i="21"/>
  <c r="P49" i="21" s="1"/>
  <c r="P94" i="19" s="1"/>
  <c r="J111" i="21"/>
  <c r="I49" i="21" s="1"/>
  <c r="I94" i="19" s="1"/>
  <c r="E111" i="21"/>
  <c r="D49" i="21" s="1"/>
  <c r="D94" i="19" s="1"/>
  <c r="O111" i="21"/>
  <c r="N49" i="21" s="1"/>
  <c r="N94" i="19" s="1"/>
  <c r="R111" i="21"/>
  <c r="M111" i="21"/>
  <c r="L49" i="21" s="1"/>
  <c r="L94" i="19" s="1"/>
  <c r="W111" i="21"/>
  <c r="C111" i="21"/>
  <c r="B49" i="21" s="1"/>
  <c r="B94" i="19" s="1"/>
  <c r="U111" i="21"/>
  <c r="K111" i="21"/>
  <c r="J49" i="21" s="1"/>
  <c r="J94" i="19" s="1"/>
  <c r="F111" i="21"/>
  <c r="E49" i="21" s="1"/>
  <c r="E94" i="19" s="1"/>
  <c r="H111" i="21"/>
  <c r="G49" i="21" s="1"/>
  <c r="G94" i="19" s="1"/>
  <c r="S111" i="21"/>
  <c r="N111" i="21"/>
  <c r="M49" i="21" s="1"/>
  <c r="M94" i="19" s="1"/>
  <c r="P111" i="21"/>
  <c r="O49" i="21" s="1"/>
  <c r="O94" i="19" s="1"/>
  <c r="L111" i="21"/>
  <c r="K49" i="21" s="1"/>
  <c r="K94" i="19" s="1"/>
  <c r="I111" i="21"/>
  <c r="H49" i="21" s="1"/>
  <c r="H94" i="19" s="1"/>
  <c r="X4" i="21"/>
  <c r="Q97" i="21"/>
  <c r="P35" i="21" s="1"/>
  <c r="P80" i="19" s="1"/>
  <c r="D97" i="21"/>
  <c r="C35" i="21" s="1"/>
  <c r="C80" i="19" s="1"/>
  <c r="E97" i="21"/>
  <c r="D35" i="21" s="1"/>
  <c r="D80" i="19" s="1"/>
  <c r="L97" i="21"/>
  <c r="K35" i="21" s="1"/>
  <c r="K80" i="19" s="1"/>
  <c r="J97" i="21"/>
  <c r="I35" i="21" s="1"/>
  <c r="I80" i="19" s="1"/>
  <c r="M97" i="21"/>
  <c r="L35" i="21" s="1"/>
  <c r="L80" i="19" s="1"/>
  <c r="W97" i="21"/>
  <c r="R97" i="21"/>
  <c r="U97" i="21"/>
  <c r="G97" i="21"/>
  <c r="F35" i="21" s="1"/>
  <c r="F80" i="19" s="1"/>
  <c r="H97" i="21"/>
  <c r="G35" i="21" s="1"/>
  <c r="G80" i="19" s="1"/>
  <c r="F97" i="21"/>
  <c r="E35" i="21" s="1"/>
  <c r="E80" i="19" s="1"/>
  <c r="P97" i="21"/>
  <c r="O35" i="21" s="1"/>
  <c r="O80" i="19" s="1"/>
  <c r="K97" i="21"/>
  <c r="J35" i="21" s="1"/>
  <c r="J80" i="19" s="1"/>
  <c r="O97" i="21"/>
  <c r="N35" i="21" s="1"/>
  <c r="N80" i="19" s="1"/>
  <c r="I97" i="21"/>
  <c r="H35" i="21" s="1"/>
  <c r="H80" i="19" s="1"/>
  <c r="V97" i="21"/>
  <c r="U124" i="21"/>
  <c r="Q108" i="21"/>
  <c r="P46" i="21" s="1"/>
  <c r="P91" i="19" s="1"/>
  <c r="D104" i="21"/>
  <c r="C42" i="21" s="1"/>
  <c r="C87" i="19" s="1"/>
  <c r="G100" i="21"/>
  <c r="F38" i="21" s="1"/>
  <c r="F83" i="19" s="1"/>
  <c r="R123" i="21"/>
  <c r="I123" i="21"/>
  <c r="H61" i="21" s="1"/>
  <c r="H106" i="19" s="1"/>
  <c r="L103" i="21"/>
  <c r="K41" i="21" s="1"/>
  <c r="K86" i="19" s="1"/>
  <c r="V122" i="21"/>
  <c r="S110" i="21"/>
  <c r="K107" i="21"/>
  <c r="J45" i="21" s="1"/>
  <c r="J90" i="19" s="1"/>
  <c r="H117" i="21"/>
  <c r="G55" i="21" s="1"/>
  <c r="G100" i="19" s="1"/>
  <c r="T97" i="21"/>
  <c r="J108" i="21"/>
  <c r="I46" i="21" s="1"/>
  <c r="I91" i="19" s="1"/>
  <c r="E12" i="21"/>
  <c r="R105" i="21"/>
  <c r="M105" i="21"/>
  <c r="L43" i="21" s="1"/>
  <c r="L88" i="19" s="1"/>
  <c r="O105" i="21"/>
  <c r="N43" i="21" s="1"/>
  <c r="N88" i="19" s="1"/>
  <c r="C105" i="21"/>
  <c r="B43" i="21" s="1"/>
  <c r="B88" i="19" s="1"/>
  <c r="U105" i="21"/>
  <c r="W105" i="21"/>
  <c r="K105" i="21"/>
  <c r="J43" i="21" s="1"/>
  <c r="J88" i="19" s="1"/>
  <c r="H105" i="21"/>
  <c r="G43" i="21" s="1"/>
  <c r="G88" i="19" s="1"/>
  <c r="S105" i="21"/>
  <c r="F105" i="21"/>
  <c r="E43" i="21" s="1"/>
  <c r="E88" i="19" s="1"/>
  <c r="P105" i="21"/>
  <c r="O43" i="21" s="1"/>
  <c r="O88" i="19" s="1"/>
  <c r="D105" i="21"/>
  <c r="C43" i="21" s="1"/>
  <c r="C88" i="19" s="1"/>
  <c r="N105" i="21"/>
  <c r="M43" i="21" s="1"/>
  <c r="M88" i="19" s="1"/>
  <c r="I105" i="21"/>
  <c r="H43" i="21" s="1"/>
  <c r="H88" i="19" s="1"/>
  <c r="L105" i="21"/>
  <c r="K43" i="21" s="1"/>
  <c r="K88" i="19" s="1"/>
  <c r="V105" i="21"/>
  <c r="J105" i="21"/>
  <c r="I43" i="21" s="1"/>
  <c r="I88" i="19" s="1"/>
  <c r="E105" i="21"/>
  <c r="D43" i="21" s="1"/>
  <c r="D88" i="19" s="1"/>
  <c r="S21" i="21"/>
  <c r="T21" i="21"/>
  <c r="N21" i="21"/>
  <c r="X16" i="21"/>
  <c r="X13" i="21"/>
  <c r="K106" i="21"/>
  <c r="J44" i="21" s="1"/>
  <c r="J89" i="19" s="1"/>
  <c r="M106" i="21"/>
  <c r="L44" i="21" s="1"/>
  <c r="L89" i="19" s="1"/>
  <c r="H106" i="21"/>
  <c r="G44" i="21" s="1"/>
  <c r="G89" i="19" s="1"/>
  <c r="S106" i="21"/>
  <c r="U106" i="21"/>
  <c r="P106" i="21"/>
  <c r="O44" i="21" s="1"/>
  <c r="O89" i="19" s="1"/>
  <c r="F106" i="21"/>
  <c r="E44" i="21" s="1"/>
  <c r="E89" i="19" s="1"/>
  <c r="I106" i="21"/>
  <c r="H44" i="21" s="1"/>
  <c r="H89" i="19" s="1"/>
  <c r="D106" i="21"/>
  <c r="C44" i="21" s="1"/>
  <c r="C89" i="19" s="1"/>
  <c r="N106" i="21"/>
  <c r="M44" i="21" s="1"/>
  <c r="M89" i="19" s="1"/>
  <c r="Q106" i="21"/>
  <c r="P44" i="21" s="1"/>
  <c r="P89" i="19" s="1"/>
  <c r="L106" i="21"/>
  <c r="K44" i="21" s="1"/>
  <c r="K89" i="19" s="1"/>
  <c r="V106" i="21"/>
  <c r="R106" i="21"/>
  <c r="T106" i="21"/>
  <c r="G106" i="21"/>
  <c r="F44" i="21" s="1"/>
  <c r="F89" i="19" s="1"/>
  <c r="J106" i="21"/>
  <c r="I44" i="21" s="1"/>
  <c r="I89" i="19" s="1"/>
  <c r="Y8" i="21"/>
  <c r="M101" i="21"/>
  <c r="L39" i="21" s="1"/>
  <c r="L84" i="19" s="1"/>
  <c r="H101" i="21"/>
  <c r="G39" i="21" s="1"/>
  <c r="G84" i="19" s="1"/>
  <c r="J101" i="21"/>
  <c r="I39" i="21" s="1"/>
  <c r="I84" i="19" s="1"/>
  <c r="U101" i="21"/>
  <c r="I101" i="21"/>
  <c r="H39" i="21" s="1"/>
  <c r="H84" i="19" s="1"/>
  <c r="R101" i="21"/>
  <c r="D101" i="21"/>
  <c r="C39" i="21" s="1"/>
  <c r="C84" i="19" s="1"/>
  <c r="O101" i="21"/>
  <c r="N39" i="21" s="1"/>
  <c r="N84" i="19" s="1"/>
  <c r="L101" i="21"/>
  <c r="K39" i="21" s="1"/>
  <c r="K84" i="19" s="1"/>
  <c r="P101" i="21"/>
  <c r="O39" i="21" s="1"/>
  <c r="O84" i="19" s="1"/>
  <c r="T101" i="21"/>
  <c r="F101" i="21"/>
  <c r="E39" i="21" s="1"/>
  <c r="E84" i="19" s="1"/>
  <c r="C101" i="21"/>
  <c r="B39" i="21" s="1"/>
  <c r="B84" i="19" s="1"/>
  <c r="N101" i="21"/>
  <c r="M39" i="21" s="1"/>
  <c r="M84" i="19" s="1"/>
  <c r="Q101" i="21"/>
  <c r="P39" i="21" s="1"/>
  <c r="P84" i="19" s="1"/>
  <c r="S101" i="21"/>
  <c r="E101" i="21"/>
  <c r="D39" i="21" s="1"/>
  <c r="D84" i="19" s="1"/>
  <c r="G101" i="21"/>
  <c r="F39" i="21" s="1"/>
  <c r="F84" i="19" s="1"/>
  <c r="W101" i="21"/>
  <c r="T116" i="21"/>
  <c r="O106" i="21"/>
  <c r="N44" i="21" s="1"/>
  <c r="N89" i="19" s="1"/>
  <c r="T115" i="21"/>
  <c r="L14" i="21"/>
  <c r="V107" i="21"/>
  <c r="Q107" i="21"/>
  <c r="P45" i="21" s="1"/>
  <c r="P90" i="19" s="1"/>
  <c r="D107" i="21"/>
  <c r="C45" i="21" s="1"/>
  <c r="C90" i="19" s="1"/>
  <c r="G107" i="21"/>
  <c r="F45" i="21" s="1"/>
  <c r="F90" i="19" s="1"/>
  <c r="L107" i="21"/>
  <c r="K45" i="21" s="1"/>
  <c r="K90" i="19" s="1"/>
  <c r="O107" i="21"/>
  <c r="N45" i="21" s="1"/>
  <c r="N90" i="19" s="1"/>
  <c r="J107" i="21"/>
  <c r="I45" i="21" s="1"/>
  <c r="I90" i="19" s="1"/>
  <c r="T107" i="21"/>
  <c r="W107" i="21"/>
  <c r="R107" i="21"/>
  <c r="E107" i="21"/>
  <c r="D45" i="21" s="1"/>
  <c r="D90" i="19" s="1"/>
  <c r="H107" i="21"/>
  <c r="G45" i="21" s="1"/>
  <c r="G90" i="19" s="1"/>
  <c r="M107" i="21"/>
  <c r="L45" i="21" s="1"/>
  <c r="L90" i="19" s="1"/>
  <c r="P107" i="21"/>
  <c r="O45" i="21" s="1"/>
  <c r="O90" i="19" s="1"/>
  <c r="C107" i="21"/>
  <c r="B45" i="21" s="1"/>
  <c r="B90" i="19" s="1"/>
  <c r="U107" i="21"/>
  <c r="N107" i="21"/>
  <c r="M45" i="21" s="1"/>
  <c r="M90" i="19" s="1"/>
  <c r="I107" i="21"/>
  <c r="H45" i="21" s="1"/>
  <c r="H90" i="19" s="1"/>
  <c r="S107" i="21"/>
  <c r="X21" i="21"/>
  <c r="L114" i="21"/>
  <c r="K52" i="21" s="1"/>
  <c r="K97" i="19" s="1"/>
  <c r="F114" i="21"/>
  <c r="E52" i="21" s="1"/>
  <c r="E97" i="19" s="1"/>
  <c r="P114" i="21"/>
  <c r="O52" i="21" s="1"/>
  <c r="O97" i="19" s="1"/>
  <c r="T114" i="21"/>
  <c r="N114" i="21"/>
  <c r="M52" i="21" s="1"/>
  <c r="M97" i="19" s="1"/>
  <c r="V114" i="21"/>
  <c r="I114" i="21"/>
  <c r="H52" i="21" s="1"/>
  <c r="H97" i="19" s="1"/>
  <c r="E114" i="21"/>
  <c r="D52" i="21" s="1"/>
  <c r="D97" i="19" s="1"/>
  <c r="Q114" i="21"/>
  <c r="P52" i="21" s="1"/>
  <c r="P97" i="19" s="1"/>
  <c r="C114" i="21"/>
  <c r="B52" i="21" s="1"/>
  <c r="B97" i="19" s="1"/>
  <c r="M114" i="21"/>
  <c r="L52" i="21" s="1"/>
  <c r="L97" i="19" s="1"/>
  <c r="O114" i="21"/>
  <c r="N52" i="21" s="1"/>
  <c r="N97" i="19" s="1"/>
  <c r="J114" i="21"/>
  <c r="I52" i="21" s="1"/>
  <c r="I97" i="19" s="1"/>
  <c r="K114" i="21"/>
  <c r="J52" i="21" s="1"/>
  <c r="J97" i="19" s="1"/>
  <c r="U114" i="21"/>
  <c r="W114" i="21"/>
  <c r="R114" i="21"/>
  <c r="D114" i="21"/>
  <c r="C52" i="21" s="1"/>
  <c r="C97" i="19" s="1"/>
  <c r="H114" i="21"/>
  <c r="G52" i="21" s="1"/>
  <c r="G97" i="19" s="1"/>
  <c r="P116" i="21"/>
  <c r="O54" i="21" s="1"/>
  <c r="O99" i="19" s="1"/>
  <c r="O108" i="21"/>
  <c r="N46" i="21" s="1"/>
  <c r="N91" i="19" s="1"/>
  <c r="R104" i="21"/>
  <c r="L100" i="21"/>
  <c r="K38" i="21" s="1"/>
  <c r="K83" i="19" s="1"/>
  <c r="I100" i="21"/>
  <c r="H38" i="21" s="1"/>
  <c r="H83" i="19" s="1"/>
  <c r="L123" i="21"/>
  <c r="K61" i="21" s="1"/>
  <c r="K106" i="19" s="1"/>
  <c r="V123" i="21"/>
  <c r="E106" i="21"/>
  <c r="D44" i="21" s="1"/>
  <c r="D89" i="19" s="1"/>
  <c r="O99" i="21"/>
  <c r="N37" i="21" s="1"/>
  <c r="N82" i="19" s="1"/>
  <c r="K117" i="21"/>
  <c r="J55" i="21" s="1"/>
  <c r="J100" i="19" s="1"/>
  <c r="N97" i="21"/>
  <c r="M35" i="21" s="1"/>
  <c r="M80" i="19" s="1"/>
  <c r="P25" i="21"/>
  <c r="P118" i="21"/>
  <c r="O56" i="21" s="1"/>
  <c r="O101" i="19" s="1"/>
  <c r="C118" i="21"/>
  <c r="B56" i="21" s="1"/>
  <c r="B101" i="19" s="1"/>
  <c r="V118" i="21"/>
  <c r="S118" i="21"/>
  <c r="D118" i="21"/>
  <c r="C56" i="21" s="1"/>
  <c r="C101" i="19" s="1"/>
  <c r="N118" i="21"/>
  <c r="M56" i="21" s="1"/>
  <c r="M101" i="19" s="1"/>
  <c r="L118" i="21"/>
  <c r="K56" i="21" s="1"/>
  <c r="K101" i="19" s="1"/>
  <c r="G118" i="21"/>
  <c r="F56" i="21" s="1"/>
  <c r="F101" i="19" s="1"/>
  <c r="I118" i="21"/>
  <c r="H56" i="21" s="1"/>
  <c r="H101" i="19" s="1"/>
  <c r="T118" i="21"/>
  <c r="F118" i="21"/>
  <c r="E56" i="21" s="1"/>
  <c r="E101" i="19" s="1"/>
  <c r="O118" i="21"/>
  <c r="N56" i="21" s="1"/>
  <c r="N101" i="19" s="1"/>
  <c r="Q118" i="21"/>
  <c r="P56" i="21" s="1"/>
  <c r="P101" i="19" s="1"/>
  <c r="W118" i="21"/>
  <c r="J118" i="21"/>
  <c r="I56" i="21" s="1"/>
  <c r="I101" i="19" s="1"/>
  <c r="E118" i="21"/>
  <c r="D56" i="21" s="1"/>
  <c r="D101" i="19" s="1"/>
  <c r="H118" i="21"/>
  <c r="G56" i="21" s="1"/>
  <c r="G101" i="19" s="1"/>
  <c r="K118" i="21"/>
  <c r="J56" i="21" s="1"/>
  <c r="J101" i="19" s="1"/>
  <c r="U118" i="21"/>
  <c r="H26" i="21"/>
  <c r="S119" i="21"/>
  <c r="U119" i="21"/>
  <c r="H119" i="21"/>
  <c r="G57" i="21" s="1"/>
  <c r="G102" i="19" s="1"/>
  <c r="D119" i="21"/>
  <c r="C57" i="21" s="1"/>
  <c r="C102" i="19" s="1"/>
  <c r="P119" i="21"/>
  <c r="O57" i="21" s="1"/>
  <c r="O102" i="19" s="1"/>
  <c r="L119" i="21"/>
  <c r="K57" i="21" s="1"/>
  <c r="K102" i="19" s="1"/>
  <c r="F119" i="21"/>
  <c r="E57" i="21" s="1"/>
  <c r="E102" i="19" s="1"/>
  <c r="I119" i="21"/>
  <c r="H57" i="21" s="1"/>
  <c r="H102" i="19" s="1"/>
  <c r="J119" i="21"/>
  <c r="I57" i="21" s="1"/>
  <c r="I102" i="19" s="1"/>
  <c r="T119" i="21"/>
  <c r="Q119" i="21"/>
  <c r="P57" i="21" s="1"/>
  <c r="P102" i="19" s="1"/>
  <c r="R119" i="21"/>
  <c r="N119" i="21"/>
  <c r="M57" i="21" s="1"/>
  <c r="M102" i="19" s="1"/>
  <c r="G119" i="21"/>
  <c r="F57" i="21" s="1"/>
  <c r="F102" i="19" s="1"/>
  <c r="V119" i="21"/>
  <c r="O119" i="21"/>
  <c r="N57" i="21" s="1"/>
  <c r="N102" i="19" s="1"/>
  <c r="K119" i="21"/>
  <c r="J57" i="21" s="1"/>
  <c r="J102" i="19" s="1"/>
  <c r="M119" i="21"/>
  <c r="L57" i="21" s="1"/>
  <c r="L102" i="19" s="1"/>
  <c r="J121" i="21"/>
  <c r="I59" i="21" s="1"/>
  <c r="I104" i="19" s="1"/>
  <c r="U121" i="21"/>
  <c r="G121" i="21"/>
  <c r="F59" i="21" s="1"/>
  <c r="F104" i="19" s="1"/>
  <c r="R121" i="21"/>
  <c r="T121" i="21"/>
  <c r="C121" i="21"/>
  <c r="B59" i="21" s="1"/>
  <c r="B104" i="19" s="1"/>
  <c r="F121" i="21"/>
  <c r="E59" i="21" s="1"/>
  <c r="E104" i="19" s="1"/>
  <c r="W121" i="21"/>
  <c r="H121" i="21"/>
  <c r="G59" i="21" s="1"/>
  <c r="G104" i="19" s="1"/>
  <c r="K121" i="21"/>
  <c r="J59" i="21" s="1"/>
  <c r="J104" i="19" s="1"/>
  <c r="N121" i="21"/>
  <c r="M59" i="21" s="1"/>
  <c r="M104" i="19" s="1"/>
  <c r="D121" i="21"/>
  <c r="C59" i="21" s="1"/>
  <c r="C104" i="19" s="1"/>
  <c r="P121" i="21"/>
  <c r="O59" i="21" s="1"/>
  <c r="O104" i="19" s="1"/>
  <c r="S121" i="21"/>
  <c r="V121" i="21"/>
  <c r="L121" i="21"/>
  <c r="K59" i="21" s="1"/>
  <c r="K104" i="19" s="1"/>
  <c r="Q121" i="21"/>
  <c r="P59" i="21" s="1"/>
  <c r="P104" i="19" s="1"/>
  <c r="M121" i="21"/>
  <c r="L59" i="21" s="1"/>
  <c r="L104" i="19" s="1"/>
  <c r="O121" i="21"/>
  <c r="N59" i="21" s="1"/>
  <c r="N104" i="19" s="1"/>
  <c r="J16" i="21"/>
  <c r="T109" i="21"/>
  <c r="G109" i="21"/>
  <c r="F47" i="21" s="1"/>
  <c r="F92" i="19" s="1"/>
  <c r="R109" i="21"/>
  <c r="O109" i="21"/>
  <c r="N47" i="21" s="1"/>
  <c r="N92" i="19" s="1"/>
  <c r="S109" i="21"/>
  <c r="E109" i="21"/>
  <c r="D47" i="21" s="1"/>
  <c r="D92" i="19" s="1"/>
  <c r="W109" i="21"/>
  <c r="K109" i="21"/>
  <c r="J47" i="21" s="1"/>
  <c r="J92" i="19" s="1"/>
  <c r="M109" i="21"/>
  <c r="L47" i="21" s="1"/>
  <c r="L92" i="19" s="1"/>
  <c r="H109" i="21"/>
  <c r="G47" i="21" s="1"/>
  <c r="G92" i="19" s="1"/>
  <c r="C109" i="21"/>
  <c r="B47" i="21" s="1"/>
  <c r="B92" i="19" s="1"/>
  <c r="U109" i="21"/>
  <c r="P109" i="21"/>
  <c r="O47" i="21" s="1"/>
  <c r="O92" i="19" s="1"/>
  <c r="F109" i="21"/>
  <c r="E47" i="21" s="1"/>
  <c r="E92" i="19" s="1"/>
  <c r="I109" i="21"/>
  <c r="H47" i="21" s="1"/>
  <c r="H92" i="19" s="1"/>
  <c r="L109" i="21"/>
  <c r="K47" i="21" s="1"/>
  <c r="K92" i="19" s="1"/>
  <c r="V109" i="21"/>
  <c r="J109" i="21"/>
  <c r="I47" i="21" s="1"/>
  <c r="I92" i="19" s="1"/>
  <c r="O100" i="21"/>
  <c r="N38" i="21" s="1"/>
  <c r="N83" i="19" s="1"/>
  <c r="O7" i="21"/>
  <c r="K14" i="21"/>
  <c r="H5" i="21"/>
  <c r="Q98" i="21"/>
  <c r="P36" i="21" s="1"/>
  <c r="P81" i="19" s="1"/>
  <c r="K98" i="21"/>
  <c r="J36" i="21" s="1"/>
  <c r="J81" i="19" s="1"/>
  <c r="H98" i="21"/>
  <c r="G36" i="21" s="1"/>
  <c r="G81" i="19" s="1"/>
  <c r="S98" i="21"/>
  <c r="N98" i="21"/>
  <c r="M36" i="21" s="1"/>
  <c r="M81" i="19" s="1"/>
  <c r="O98" i="21"/>
  <c r="N36" i="21" s="1"/>
  <c r="N81" i="19" s="1"/>
  <c r="J98" i="21"/>
  <c r="I36" i="21" s="1"/>
  <c r="I81" i="19" s="1"/>
  <c r="E98" i="21"/>
  <c r="D36" i="21" s="1"/>
  <c r="D81" i="19" s="1"/>
  <c r="R98" i="21"/>
  <c r="M98" i="21"/>
  <c r="L36" i="21" s="1"/>
  <c r="L81" i="19" s="1"/>
  <c r="P98" i="21"/>
  <c r="O36" i="21" s="1"/>
  <c r="O81" i="19" s="1"/>
  <c r="D98" i="21"/>
  <c r="C36" i="21" s="1"/>
  <c r="C81" i="19" s="1"/>
  <c r="U98" i="21"/>
  <c r="I98" i="21"/>
  <c r="H36" i="21" s="1"/>
  <c r="H81" i="19" s="1"/>
  <c r="C98" i="21"/>
  <c r="B36" i="21" s="1"/>
  <c r="B81" i="19" s="1"/>
  <c r="T98" i="21"/>
  <c r="G98" i="21"/>
  <c r="F36" i="21" s="1"/>
  <c r="F81" i="19" s="1"/>
  <c r="W98" i="21"/>
  <c r="O10" i="21"/>
  <c r="I103" i="21"/>
  <c r="H41" i="21" s="1"/>
  <c r="H86" i="19" s="1"/>
  <c r="C103" i="21"/>
  <c r="B41" i="21" s="1"/>
  <c r="B86" i="19" s="1"/>
  <c r="T103" i="21"/>
  <c r="O103" i="21"/>
  <c r="N41" i="21" s="1"/>
  <c r="N86" i="19" s="1"/>
  <c r="Q103" i="21"/>
  <c r="P41" i="21" s="1"/>
  <c r="P86" i="19" s="1"/>
  <c r="K103" i="21"/>
  <c r="J41" i="21" s="1"/>
  <c r="J86" i="19" s="1"/>
  <c r="F103" i="21"/>
  <c r="E41" i="21" s="1"/>
  <c r="E86" i="19" s="1"/>
  <c r="U103" i="21"/>
  <c r="S103" i="21"/>
  <c r="V103" i="21"/>
  <c r="G103" i="21"/>
  <c r="F41" i="21" s="1"/>
  <c r="F86" i="19" s="1"/>
  <c r="E103" i="21"/>
  <c r="D41" i="21" s="1"/>
  <c r="D86" i="19" s="1"/>
  <c r="H103" i="21"/>
  <c r="G41" i="21" s="1"/>
  <c r="G86" i="19" s="1"/>
  <c r="J103" i="21"/>
  <c r="I41" i="21" s="1"/>
  <c r="I86" i="19" s="1"/>
  <c r="W103" i="21"/>
  <c r="P103" i="21"/>
  <c r="O41" i="21" s="1"/>
  <c r="O86" i="19" s="1"/>
  <c r="R103" i="21"/>
  <c r="M103" i="21"/>
  <c r="L41" i="21" s="1"/>
  <c r="L86" i="19" s="1"/>
  <c r="Y13" i="21"/>
  <c r="I7" i="21"/>
  <c r="O21" i="21"/>
  <c r="R9" i="21"/>
  <c r="F102" i="21"/>
  <c r="E40" i="21" s="1"/>
  <c r="E85" i="19" s="1"/>
  <c r="W102" i="21"/>
  <c r="I102" i="21"/>
  <c r="H40" i="21" s="1"/>
  <c r="H85" i="19" s="1"/>
  <c r="S102" i="21"/>
  <c r="N102" i="21"/>
  <c r="M40" i="21" s="1"/>
  <c r="M85" i="19" s="1"/>
  <c r="Q102" i="21"/>
  <c r="P40" i="21" s="1"/>
  <c r="P85" i="19" s="1"/>
  <c r="T102" i="21"/>
  <c r="E102" i="21"/>
  <c r="D40" i="21" s="1"/>
  <c r="D85" i="19" s="1"/>
  <c r="V102" i="21"/>
  <c r="C102" i="21"/>
  <c r="B40" i="21" s="1"/>
  <c r="B85" i="19" s="1"/>
  <c r="M102" i="21"/>
  <c r="L40" i="21" s="1"/>
  <c r="L85" i="19" s="1"/>
  <c r="D102" i="21"/>
  <c r="C40" i="21" s="1"/>
  <c r="C85" i="19" s="1"/>
  <c r="U102" i="21"/>
  <c r="H102" i="21"/>
  <c r="G40" i="21" s="1"/>
  <c r="G85" i="19" s="1"/>
  <c r="J102" i="21"/>
  <c r="I40" i="21" s="1"/>
  <c r="I85" i="19" s="1"/>
  <c r="P102" i="21"/>
  <c r="O40" i="21" s="1"/>
  <c r="O85" i="19" s="1"/>
  <c r="K102" i="21"/>
  <c r="J40" i="21" s="1"/>
  <c r="J85" i="19" s="1"/>
  <c r="O102" i="21"/>
  <c r="N40" i="21" s="1"/>
  <c r="N85" i="19" s="1"/>
  <c r="R102" i="21"/>
  <c r="S20" i="21"/>
  <c r="D113" i="21"/>
  <c r="C51" i="21" s="1"/>
  <c r="C96" i="19" s="1"/>
  <c r="K113" i="21"/>
  <c r="J51" i="21" s="1"/>
  <c r="J96" i="19" s="1"/>
  <c r="N113" i="21"/>
  <c r="M51" i="21" s="1"/>
  <c r="M96" i="19" s="1"/>
  <c r="S113" i="21"/>
  <c r="V113" i="21"/>
  <c r="I113" i="21"/>
  <c r="H51" i="21" s="1"/>
  <c r="H96" i="19" s="1"/>
  <c r="L113" i="21"/>
  <c r="K51" i="21" s="1"/>
  <c r="K96" i="19" s="1"/>
  <c r="G113" i="21"/>
  <c r="F51" i="21" s="1"/>
  <c r="F96" i="19" s="1"/>
  <c r="Q113" i="21"/>
  <c r="P51" i="21" s="1"/>
  <c r="P96" i="19" s="1"/>
  <c r="E113" i="21"/>
  <c r="D51" i="21" s="1"/>
  <c r="D96" i="19" s="1"/>
  <c r="T113" i="21"/>
  <c r="M113" i="21"/>
  <c r="L51" i="21" s="1"/>
  <c r="L96" i="19" s="1"/>
  <c r="O113" i="21"/>
  <c r="N51" i="21" s="1"/>
  <c r="N96" i="19" s="1"/>
  <c r="J113" i="21"/>
  <c r="I51" i="21" s="1"/>
  <c r="I96" i="19" s="1"/>
  <c r="U113" i="21"/>
  <c r="W113" i="21"/>
  <c r="P113" i="21"/>
  <c r="O51" i="21" s="1"/>
  <c r="O96" i="19" s="1"/>
  <c r="C113" i="21"/>
  <c r="B51" i="21" s="1"/>
  <c r="B96" i="19" s="1"/>
  <c r="F113" i="21"/>
  <c r="E51" i="21" s="1"/>
  <c r="E96" i="19" s="1"/>
  <c r="N23" i="21"/>
  <c r="I116" i="21"/>
  <c r="H54" i="21" s="1"/>
  <c r="H99" i="19" s="1"/>
  <c r="U116" i="21"/>
  <c r="N116" i="21"/>
  <c r="M54" i="21" s="1"/>
  <c r="M99" i="19" s="1"/>
  <c r="Q116" i="21"/>
  <c r="P54" i="21" s="1"/>
  <c r="P99" i="19" s="1"/>
  <c r="D116" i="21"/>
  <c r="C54" i="21" s="1"/>
  <c r="C99" i="19" s="1"/>
  <c r="V116" i="21"/>
  <c r="J116" i="21"/>
  <c r="I54" i="21" s="1"/>
  <c r="I99" i="19" s="1"/>
  <c r="L116" i="21"/>
  <c r="K54" i="21" s="1"/>
  <c r="K99" i="19" s="1"/>
  <c r="E116" i="21"/>
  <c r="D54" i="21" s="1"/>
  <c r="D99" i="19" s="1"/>
  <c r="O116" i="21"/>
  <c r="N54" i="21" s="1"/>
  <c r="N99" i="19" s="1"/>
  <c r="C116" i="21"/>
  <c r="B54" i="21" s="1"/>
  <c r="B99" i="19" s="1"/>
  <c r="M116" i="21"/>
  <c r="L54" i="21" s="1"/>
  <c r="L99" i="19" s="1"/>
  <c r="W116" i="21"/>
  <c r="H116" i="21"/>
  <c r="G54" i="21" s="1"/>
  <c r="G99" i="19" s="1"/>
  <c r="K116" i="21"/>
  <c r="J54" i="21" s="1"/>
  <c r="J99" i="19" s="1"/>
  <c r="J104" i="21"/>
  <c r="I42" i="21" s="1"/>
  <c r="I87" i="19" s="1"/>
  <c r="D123" i="21"/>
  <c r="C61" i="21" s="1"/>
  <c r="C106" i="19" s="1"/>
  <c r="Q110" i="21"/>
  <c r="P48" i="21" s="1"/>
  <c r="P93" i="19" s="1"/>
  <c r="V111" i="21"/>
  <c r="S114" i="21"/>
  <c r="E121" i="21"/>
  <c r="D59" i="21" s="1"/>
  <c r="D104" i="19" s="1"/>
  <c r="N109" i="21"/>
  <c r="M47" i="21" s="1"/>
  <c r="M92" i="19" s="1"/>
  <c r="G105" i="21"/>
  <c r="F43" i="21" s="1"/>
  <c r="F88" i="19" s="1"/>
  <c r="K101" i="21"/>
  <c r="J39" i="21" s="1"/>
  <c r="J84" i="19" s="1"/>
  <c r="L22" i="21"/>
  <c r="W115" i="21"/>
  <c r="R115" i="21"/>
  <c r="C115" i="21"/>
  <c r="B53" i="21" s="1"/>
  <c r="B98" i="19" s="1"/>
  <c r="M115" i="21"/>
  <c r="L53" i="21" s="1"/>
  <c r="L98" i="19" s="1"/>
  <c r="F115" i="21"/>
  <c r="E53" i="21" s="1"/>
  <c r="E98" i="19" s="1"/>
  <c r="H115" i="21"/>
  <c r="G53" i="21" s="1"/>
  <c r="G98" i="19" s="1"/>
  <c r="K115" i="21"/>
  <c r="J53" i="21" s="1"/>
  <c r="J98" i="19" s="1"/>
  <c r="E115" i="21"/>
  <c r="D53" i="21" s="1"/>
  <c r="D98" i="19" s="1"/>
  <c r="N115" i="21"/>
  <c r="M53" i="21" s="1"/>
  <c r="M98" i="19" s="1"/>
  <c r="P115" i="21"/>
  <c r="O53" i="21" s="1"/>
  <c r="O98" i="19" s="1"/>
  <c r="S115" i="21"/>
  <c r="V115" i="21"/>
  <c r="D115" i="21"/>
  <c r="C53" i="21" s="1"/>
  <c r="C98" i="19" s="1"/>
  <c r="I115" i="21"/>
  <c r="H53" i="21" s="1"/>
  <c r="H98" i="19" s="1"/>
  <c r="L115" i="21"/>
  <c r="K53" i="21" s="1"/>
  <c r="K98" i="19" s="1"/>
  <c r="O115" i="21"/>
  <c r="N53" i="21" s="1"/>
  <c r="N98" i="19" s="1"/>
  <c r="J115" i="21"/>
  <c r="I53" i="21" s="1"/>
  <c r="I98" i="19" s="1"/>
  <c r="U115" i="21"/>
  <c r="D100" i="21"/>
  <c r="C38" i="21" s="1"/>
  <c r="C83" i="19" s="1"/>
  <c r="M16" i="21"/>
  <c r="E16" i="21"/>
  <c r="Z26" i="21"/>
  <c r="I29" i="21"/>
  <c r="K122" i="21"/>
  <c r="J60" i="21" s="1"/>
  <c r="J105" i="19" s="1"/>
  <c r="E122" i="21"/>
  <c r="D60" i="21" s="1"/>
  <c r="D105" i="19" s="1"/>
  <c r="G122" i="21"/>
  <c r="F60" i="21" s="1"/>
  <c r="F105" i="19" s="1"/>
  <c r="S122" i="21"/>
  <c r="M122" i="21"/>
  <c r="L60" i="21" s="1"/>
  <c r="L105" i="19" s="1"/>
  <c r="H122" i="21"/>
  <c r="G60" i="21" s="1"/>
  <c r="G105" i="19" s="1"/>
  <c r="J122" i="21"/>
  <c r="I60" i="21" s="1"/>
  <c r="I105" i="19" s="1"/>
  <c r="U122" i="21"/>
  <c r="P122" i="21"/>
  <c r="O60" i="21" s="1"/>
  <c r="O105" i="19" s="1"/>
  <c r="R122" i="21"/>
  <c r="D122" i="21"/>
  <c r="C60" i="21" s="1"/>
  <c r="C105" i="19" s="1"/>
  <c r="O122" i="21"/>
  <c r="N60" i="21" s="1"/>
  <c r="N105" i="19" s="1"/>
  <c r="L122" i="21"/>
  <c r="K60" i="21" s="1"/>
  <c r="K105" i="19" s="1"/>
  <c r="F122" i="21"/>
  <c r="E60" i="21" s="1"/>
  <c r="E105" i="19" s="1"/>
  <c r="I122" i="21"/>
  <c r="H60" i="21" s="1"/>
  <c r="H105" i="19" s="1"/>
  <c r="T122" i="21"/>
  <c r="N122" i="21"/>
  <c r="M60" i="21" s="1"/>
  <c r="M105" i="19" s="1"/>
  <c r="Q122" i="21"/>
  <c r="P60" i="21" s="1"/>
  <c r="P105" i="19" s="1"/>
  <c r="E21" i="21"/>
  <c r="T14" i="21"/>
  <c r="J21" i="21"/>
  <c r="N14" i="21"/>
  <c r="K29" i="21"/>
  <c r="T29" i="21"/>
  <c r="Q14" i="21"/>
  <c r="F29" i="21"/>
  <c r="W21" i="21"/>
  <c r="U29" i="21"/>
  <c r="U30" i="21"/>
  <c r="G123" i="21"/>
  <c r="F61" i="21" s="1"/>
  <c r="F106" i="19" s="1"/>
  <c r="T123" i="21"/>
  <c r="O123" i="21"/>
  <c r="N61" i="21" s="1"/>
  <c r="N106" i="19" s="1"/>
  <c r="W123" i="21"/>
  <c r="C123" i="21"/>
  <c r="B61" i="21" s="1"/>
  <c r="B106" i="19" s="1"/>
  <c r="E123" i="21"/>
  <c r="D61" i="21" s="1"/>
  <c r="D106" i="19" s="1"/>
  <c r="H123" i="21"/>
  <c r="G61" i="21" s="1"/>
  <c r="G106" i="19" s="1"/>
  <c r="K123" i="21"/>
  <c r="J61" i="21" s="1"/>
  <c r="J106" i="19" s="1"/>
  <c r="U123" i="21"/>
  <c r="P123" i="21"/>
  <c r="O61" i="21" s="1"/>
  <c r="O106" i="19" s="1"/>
  <c r="S123" i="21"/>
  <c r="J123" i="21"/>
  <c r="I61" i="21" s="1"/>
  <c r="I106" i="19" s="1"/>
  <c r="F123" i="21"/>
  <c r="E61" i="21" s="1"/>
  <c r="E106" i="19" s="1"/>
  <c r="M123" i="21"/>
  <c r="L61" i="21" s="1"/>
  <c r="L106" i="19" s="1"/>
  <c r="P21" i="21"/>
  <c r="J24" i="21"/>
  <c r="T117" i="21"/>
  <c r="F117" i="21"/>
  <c r="E55" i="21" s="1"/>
  <c r="E100" i="19" s="1"/>
  <c r="P117" i="21"/>
  <c r="O55" i="21" s="1"/>
  <c r="O100" i="19" s="1"/>
  <c r="N117" i="21"/>
  <c r="M55" i="21" s="1"/>
  <c r="M100" i="19" s="1"/>
  <c r="I117" i="21"/>
  <c r="H55" i="21" s="1"/>
  <c r="H100" i="19" s="1"/>
  <c r="V117" i="21"/>
  <c r="Q117" i="21"/>
  <c r="P55" i="21" s="1"/>
  <c r="P100" i="19" s="1"/>
  <c r="E117" i="21"/>
  <c r="D55" i="21" s="1"/>
  <c r="D100" i="19" s="1"/>
  <c r="J117" i="21"/>
  <c r="I55" i="21" s="1"/>
  <c r="I100" i="19" s="1"/>
  <c r="M117" i="21"/>
  <c r="L55" i="21" s="1"/>
  <c r="L100" i="19" s="1"/>
  <c r="G117" i="21"/>
  <c r="F55" i="21" s="1"/>
  <c r="F100" i="19" s="1"/>
  <c r="R117" i="21"/>
  <c r="U117" i="21"/>
  <c r="O117" i="21"/>
  <c r="N55" i="21" s="1"/>
  <c r="N100" i="19" s="1"/>
  <c r="C117" i="21"/>
  <c r="B55" i="21" s="1"/>
  <c r="B100" i="19" s="1"/>
  <c r="L117" i="21"/>
  <c r="K55" i="21" s="1"/>
  <c r="K100" i="19" s="1"/>
  <c r="S117" i="21"/>
  <c r="P29" i="21"/>
  <c r="K124" i="21"/>
  <c r="J62" i="21" s="1"/>
  <c r="J107" i="19" s="1"/>
  <c r="G116" i="21"/>
  <c r="F54" i="21" s="1"/>
  <c r="F99" i="19" s="1"/>
  <c r="R116" i="21"/>
  <c r="N103" i="21"/>
  <c r="M41" i="21" s="1"/>
  <c r="M86" i="19" s="1"/>
  <c r="I110" i="21"/>
  <c r="H48" i="21" s="1"/>
  <c r="H93" i="19" s="1"/>
  <c r="D111" i="21"/>
  <c r="C49" i="21" s="1"/>
  <c r="C94" i="19" s="1"/>
  <c r="F107" i="21"/>
  <c r="E45" i="21" s="1"/>
  <c r="E90" i="19" s="1"/>
  <c r="L98" i="21"/>
  <c r="K36" i="21" s="1"/>
  <c r="K81" i="19" s="1"/>
  <c r="G102" i="21"/>
  <c r="F40" i="21" s="1"/>
  <c r="F85" i="19" s="1"/>
  <c r="V101" i="21"/>
  <c r="V14" i="21"/>
  <c r="S7" i="21"/>
  <c r="Y14" i="21"/>
  <c r="G26" i="21"/>
  <c r="M6" i="21"/>
  <c r="F99" i="21"/>
  <c r="E37" i="21" s="1"/>
  <c r="E82" i="19" s="1"/>
  <c r="J99" i="21"/>
  <c r="I37" i="21" s="1"/>
  <c r="I82" i="19" s="1"/>
  <c r="N99" i="21"/>
  <c r="M37" i="21" s="1"/>
  <c r="M82" i="19" s="1"/>
  <c r="K99" i="21"/>
  <c r="J37" i="21" s="1"/>
  <c r="J82" i="19" s="1"/>
  <c r="E99" i="21"/>
  <c r="D37" i="21" s="1"/>
  <c r="D82" i="19" s="1"/>
  <c r="V99" i="21"/>
  <c r="H99" i="21"/>
  <c r="G37" i="21" s="1"/>
  <c r="G82" i="19" s="1"/>
  <c r="Q99" i="21"/>
  <c r="P37" i="21" s="1"/>
  <c r="P82" i="19" s="1"/>
  <c r="M99" i="21"/>
  <c r="L37" i="21" s="1"/>
  <c r="L82" i="19" s="1"/>
  <c r="P99" i="21"/>
  <c r="O37" i="21" s="1"/>
  <c r="O82" i="19" s="1"/>
  <c r="R99" i="21"/>
  <c r="D99" i="21"/>
  <c r="C37" i="21" s="1"/>
  <c r="C82" i="19" s="1"/>
  <c r="U99" i="21"/>
  <c r="S99" i="21"/>
  <c r="L99" i="21"/>
  <c r="K37" i="21" s="1"/>
  <c r="K82" i="19" s="1"/>
  <c r="G99" i="21"/>
  <c r="F37" i="21" s="1"/>
  <c r="F82" i="19" s="1"/>
  <c r="C99" i="21"/>
  <c r="B37" i="21" s="1"/>
  <c r="B82" i="19" s="1"/>
  <c r="W99" i="21"/>
  <c r="I99" i="21"/>
  <c r="H37" i="21" s="1"/>
  <c r="H82" i="19" s="1"/>
  <c r="V15" i="21"/>
  <c r="R108" i="21"/>
  <c r="M108" i="21"/>
  <c r="L46" i="21" s="1"/>
  <c r="L91" i="19" s="1"/>
  <c r="W108" i="21"/>
  <c r="C108" i="21"/>
  <c r="B46" i="21" s="1"/>
  <c r="B91" i="19" s="1"/>
  <c r="U108" i="21"/>
  <c r="K108" i="21"/>
  <c r="J46" i="21" s="1"/>
  <c r="J91" i="19" s="1"/>
  <c r="F108" i="21"/>
  <c r="E46" i="21" s="1"/>
  <c r="E91" i="19" s="1"/>
  <c r="H108" i="21"/>
  <c r="G46" i="21" s="1"/>
  <c r="G91" i="19" s="1"/>
  <c r="S108" i="21"/>
  <c r="N108" i="21"/>
  <c r="M46" i="21" s="1"/>
  <c r="M91" i="19" s="1"/>
  <c r="P108" i="21"/>
  <c r="O46" i="21" s="1"/>
  <c r="O91" i="19" s="1"/>
  <c r="D108" i="21"/>
  <c r="C46" i="21" s="1"/>
  <c r="C91" i="19" s="1"/>
  <c r="V108" i="21"/>
  <c r="I108" i="21"/>
  <c r="H46" i="21" s="1"/>
  <c r="H91" i="19" s="1"/>
  <c r="L108" i="21"/>
  <c r="K46" i="21" s="1"/>
  <c r="K91" i="19" s="1"/>
  <c r="E108" i="21"/>
  <c r="D46" i="21" s="1"/>
  <c r="D91" i="19" s="1"/>
  <c r="C122" i="21"/>
  <c r="B60" i="21" s="1"/>
  <c r="B105" i="19" s="1"/>
  <c r="V110" i="21"/>
  <c r="C106" i="21"/>
  <c r="B44" i="21" s="1"/>
  <c r="B89" i="19" s="1"/>
  <c r="E119" i="21"/>
  <c r="D57" i="21" s="1"/>
  <c r="D102" i="19" s="1"/>
  <c r="G115" i="21"/>
  <c r="F53" i="21" s="1"/>
  <c r="F98" i="19" s="1"/>
  <c r="M118" i="21"/>
  <c r="L56" i="21" s="1"/>
  <c r="L101" i="19" s="1"/>
  <c r="V98" i="21"/>
  <c r="L102" i="21"/>
  <c r="K40" i="21" s="1"/>
  <c r="K85" i="19" s="1"/>
  <c r="I121" i="21"/>
  <c r="H59" i="21" s="1"/>
  <c r="H104" i="19" s="1"/>
  <c r="W117" i="21"/>
  <c r="R113" i="21"/>
  <c r="D109" i="21"/>
  <c r="C47" i="21" s="1"/>
  <c r="C92" i="19" s="1"/>
  <c r="T105" i="21"/>
  <c r="K24" i="21"/>
  <c r="S5" i="21"/>
  <c r="R18" i="21"/>
  <c r="J23" i="21"/>
  <c r="Y9" i="21"/>
  <c r="N24" i="21"/>
  <c r="W16" i="21"/>
  <c r="F10" i="21"/>
  <c r="E4" i="21"/>
  <c r="Y10" i="21"/>
  <c r="R23" i="21"/>
  <c r="L26" i="21"/>
  <c r="H24" i="21"/>
  <c r="M23" i="21"/>
  <c r="O26" i="21"/>
  <c r="C97" i="21"/>
  <c r="B35" i="21" s="1"/>
  <c r="B80" i="19" s="1"/>
  <c r="J10" i="21"/>
  <c r="S10" i="21"/>
  <c r="E14" i="21"/>
  <c r="Y21" i="21"/>
  <c r="X15" i="21"/>
  <c r="Q26" i="21"/>
  <c r="F14" i="21"/>
  <c r="N22" i="21"/>
  <c r="G14" i="21"/>
  <c r="K26" i="21"/>
  <c r="X14" i="21"/>
  <c r="I14" i="21"/>
  <c r="V21" i="21"/>
  <c r="Z14" i="21"/>
  <c r="X24" i="21"/>
  <c r="M21" i="21"/>
  <c r="W26" i="21"/>
  <c r="Y26" i="21"/>
  <c r="S26" i="21"/>
  <c r="M26" i="21"/>
  <c r="P26" i="21"/>
  <c r="J26" i="21"/>
  <c r="N26" i="21"/>
  <c r="U26" i="21"/>
  <c r="E26" i="21"/>
  <c r="I26" i="21"/>
  <c r="T26" i="21"/>
  <c r="E10" i="21"/>
  <c r="F26" i="21"/>
  <c r="P10" i="21"/>
  <c r="X10" i="21"/>
  <c r="X26" i="21"/>
  <c r="R26" i="21"/>
  <c r="V26" i="21"/>
  <c r="F23" i="21"/>
  <c r="Q24" i="21"/>
  <c r="B56" i="9"/>
  <c r="B70" i="19" s="1"/>
  <c r="F57" i="9"/>
  <c r="F71" i="19" s="1"/>
  <c r="D60" i="9"/>
  <c r="D74" i="19" s="1"/>
  <c r="D57" i="9"/>
  <c r="D71" i="19" s="1"/>
  <c r="F55" i="9"/>
  <c r="F69" i="19" s="1"/>
  <c r="F58" i="9"/>
  <c r="F72" i="19" s="1"/>
  <c r="D56" i="9"/>
  <c r="D70" i="19" s="1"/>
  <c r="E60" i="9"/>
  <c r="E74" i="19" s="1"/>
  <c r="C55" i="9"/>
  <c r="C69" i="19" s="1"/>
  <c r="D55" i="9"/>
  <c r="D69" i="19" s="1"/>
  <c r="B55" i="9"/>
  <c r="B69" i="19" s="1"/>
  <c r="C61" i="9"/>
  <c r="C75" i="19" s="1"/>
  <c r="B54" i="9"/>
  <c r="B68" i="19" s="1"/>
  <c r="C57" i="9"/>
  <c r="C71" i="19" s="1"/>
  <c r="B143" i="9"/>
  <c r="E51" i="9" s="1"/>
  <c r="E65" i="19" s="1"/>
  <c r="B139" i="9"/>
  <c r="B47" i="9" s="1"/>
  <c r="B61" i="19" s="1"/>
  <c r="E47" i="9"/>
  <c r="E61" i="19" s="1"/>
  <c r="B135" i="9"/>
  <c r="C43" i="9" s="1"/>
  <c r="C57" i="19" s="1"/>
  <c r="B131" i="9"/>
  <c r="B39" i="9" s="1"/>
  <c r="B53" i="19" s="1"/>
  <c r="F61" i="9"/>
  <c r="F75" i="19" s="1"/>
  <c r="E56" i="9"/>
  <c r="E70" i="19" s="1"/>
  <c r="D54" i="9"/>
  <c r="D68" i="19" s="1"/>
  <c r="B59" i="9"/>
  <c r="B73" i="19" s="1"/>
  <c r="C60" i="9"/>
  <c r="C74" i="19" s="1"/>
  <c r="B132" i="9"/>
  <c r="D40" i="9" s="1"/>
  <c r="D54" i="19" s="1"/>
  <c r="C56" i="9"/>
  <c r="C70" i="19" s="1"/>
  <c r="B128" i="9"/>
  <c r="B36" i="9" s="1"/>
  <c r="B50" i="19" s="1"/>
  <c r="B127" i="9"/>
  <c r="B145" i="9"/>
  <c r="D53" i="9" s="1"/>
  <c r="D67" i="19" s="1"/>
  <c r="E49" i="9"/>
  <c r="E63" i="19" s="1"/>
  <c r="B141" i="9"/>
  <c r="F49" i="9" s="1"/>
  <c r="F63" i="19" s="1"/>
  <c r="B49" i="9"/>
  <c r="B63" i="19" s="1"/>
  <c r="B137" i="9"/>
  <c r="E45" i="9" s="1"/>
  <c r="E59" i="19" s="1"/>
  <c r="B133" i="9"/>
  <c r="D41" i="9" s="1"/>
  <c r="D55" i="19" s="1"/>
  <c r="B129" i="9"/>
  <c r="F37" i="9" s="1"/>
  <c r="F51" i="19" s="1"/>
  <c r="F56" i="9"/>
  <c r="F70" i="19" s="1"/>
  <c r="E55" i="9"/>
  <c r="E69" i="19" s="1"/>
  <c r="C58" i="9"/>
  <c r="C72" i="19" s="1"/>
  <c r="F54" i="9"/>
  <c r="F68" i="19" s="1"/>
  <c r="F60" i="9"/>
  <c r="F74" i="19" s="1"/>
  <c r="B140" i="9"/>
  <c r="F48" i="9" s="1"/>
  <c r="F62" i="19" s="1"/>
  <c r="B136" i="9"/>
  <c r="C44" i="9" s="1"/>
  <c r="C58" i="19" s="1"/>
  <c r="B57" i="9"/>
  <c r="B71" i="19" s="1"/>
  <c r="C62" i="9"/>
  <c r="C76" i="19" s="1"/>
  <c r="B144" i="9"/>
  <c r="E52" i="9" s="1"/>
  <c r="E66" i="19" s="1"/>
  <c r="B142" i="9"/>
  <c r="B50" i="9" s="1"/>
  <c r="B64" i="19" s="1"/>
  <c r="B138" i="9"/>
  <c r="D46" i="9" s="1"/>
  <c r="D60" i="19" s="1"/>
  <c r="B134" i="9"/>
  <c r="B42" i="9" s="1"/>
  <c r="B56" i="19" s="1"/>
  <c r="B130" i="9"/>
  <c r="D38" i="9" s="1"/>
  <c r="D52" i="19" s="1"/>
  <c r="W7" i="21"/>
  <c r="Q7" i="21"/>
  <c r="Y7" i="21"/>
  <c r="X8" i="21"/>
  <c r="G7" i="21"/>
  <c r="E8" i="21"/>
  <c r="Q22" i="21"/>
  <c r="V20" i="21"/>
  <c r="S8" i="21"/>
  <c r="E20" i="21"/>
  <c r="O20" i="21"/>
  <c r="W22" i="21"/>
  <c r="I22" i="21"/>
  <c r="E22" i="21"/>
  <c r="T22" i="21"/>
  <c r="K16" i="21"/>
  <c r="W9" i="21"/>
  <c r="H20" i="21"/>
  <c r="Y23" i="21"/>
  <c r="Z7" i="21"/>
  <c r="Y20" i="21"/>
  <c r="X25" i="21"/>
  <c r="Z20" i="21"/>
  <c r="K20" i="21"/>
  <c r="W24" i="21"/>
  <c r="M8" i="21"/>
  <c r="I20" i="21"/>
  <c r="O23" i="21"/>
  <c r="H7" i="21"/>
  <c r="S16" i="21"/>
  <c r="H23" i="21"/>
  <c r="P20" i="21"/>
  <c r="L24" i="21"/>
  <c r="P9" i="21"/>
  <c r="P22" i="21"/>
  <c r="T7" i="21"/>
  <c r="J25" i="21"/>
  <c r="S22" i="21"/>
  <c r="V22" i="21"/>
  <c r="L20" i="21"/>
  <c r="E23" i="21"/>
  <c r="R16" i="21"/>
  <c r="W23" i="21"/>
  <c r="P7" i="21"/>
  <c r="F17" i="21"/>
  <c r="P23" i="21"/>
  <c r="X20" i="21"/>
  <c r="T24" i="21"/>
  <c r="F16" i="21"/>
  <c r="X22" i="21"/>
  <c r="R25" i="21"/>
  <c r="J22" i="21"/>
  <c r="M7" i="21"/>
  <c r="J20" i="21"/>
  <c r="R20" i="21"/>
  <c r="E24" i="21"/>
  <c r="E7" i="21"/>
  <c r="Z16" i="21"/>
  <c r="R24" i="21"/>
  <c r="X7" i="21"/>
  <c r="G20" i="21"/>
  <c r="X23" i="21"/>
  <c r="T13" i="21"/>
  <c r="G22" i="21"/>
  <c r="N16" i="21"/>
  <c r="K23" i="21"/>
  <c r="Z25" i="21"/>
  <c r="H16" i="21"/>
  <c r="Z22" i="21"/>
  <c r="Q16" i="21"/>
  <c r="J8" i="21"/>
  <c r="Q5" i="21"/>
  <c r="T8" i="21"/>
  <c r="L7" i="21"/>
  <c r="H8" i="21"/>
  <c r="R22" i="21"/>
  <c r="U9" i="21"/>
  <c r="T5" i="21"/>
  <c r="F8" i="21"/>
  <c r="O8" i="21"/>
  <c r="S9" i="21"/>
  <c r="F20" i="21"/>
  <c r="R8" i="21"/>
  <c r="N9" i="21"/>
  <c r="K13" i="21"/>
  <c r="R7" i="21"/>
  <c r="V8" i="21"/>
  <c r="Z9" i="21"/>
  <c r="T20" i="21"/>
  <c r="U7" i="21"/>
  <c r="V9" i="21"/>
  <c r="Q9" i="21"/>
  <c r="G25" i="21"/>
  <c r="U13" i="21"/>
  <c r="Z8" i="21"/>
  <c r="N20" i="21"/>
  <c r="K8" i="21"/>
  <c r="L8" i="21"/>
  <c r="F22" i="21"/>
  <c r="H9" i="21"/>
  <c r="Q20" i="21"/>
  <c r="N8" i="21"/>
  <c r="G8" i="21"/>
  <c r="Y22" i="21"/>
  <c r="U22" i="21"/>
  <c r="M22" i="21"/>
  <c r="P13" i="21"/>
  <c r="F7" i="21"/>
  <c r="E25" i="21"/>
  <c r="N17" i="21"/>
  <c r="W8" i="21"/>
  <c r="P8" i="21"/>
  <c r="K22" i="21"/>
  <c r="E15" i="21"/>
  <c r="R13" i="21"/>
  <c r="O25" i="21"/>
  <c r="F13" i="21"/>
  <c r="G13" i="21"/>
  <c r="I13" i="21"/>
  <c r="G15" i="21"/>
  <c r="E13" i="21"/>
  <c r="Z13" i="21"/>
  <c r="H31" i="21"/>
  <c r="W25" i="21"/>
  <c r="N13" i="21"/>
  <c r="R17" i="21"/>
  <c r="T31" i="21"/>
  <c r="O13" i="21"/>
  <c r="K17" i="21"/>
  <c r="Q13" i="21"/>
  <c r="H15" i="21"/>
  <c r="X31" i="21"/>
  <c r="K15" i="21"/>
  <c r="V13" i="21"/>
  <c r="G5" i="21"/>
  <c r="W13" i="21"/>
  <c r="V7" i="21"/>
  <c r="S13" i="21"/>
  <c r="W31" i="21"/>
  <c r="L13" i="21"/>
  <c r="M13" i="21"/>
  <c r="J5" i="21"/>
  <c r="T30" i="21"/>
  <c r="O31" i="21"/>
  <c r="P15" i="21"/>
  <c r="P31" i="21"/>
  <c r="Q15" i="21"/>
  <c r="L31" i="21"/>
  <c r="U15" i="21"/>
  <c r="M15" i="21"/>
  <c r="N15" i="21"/>
  <c r="E31" i="21"/>
  <c r="W4" i="21"/>
  <c r="F30" i="21"/>
  <c r="S15" i="21"/>
  <c r="M31" i="21"/>
  <c r="G17" i="21"/>
  <c r="V30" i="21"/>
  <c r="J15" i="21"/>
  <c r="W5" i="21"/>
  <c r="S17" i="21"/>
  <c r="O17" i="21"/>
  <c r="I31" i="21"/>
  <c r="R15" i="21"/>
  <c r="H30" i="21"/>
  <c r="T15" i="21"/>
  <c r="O15" i="21"/>
  <c r="Q31" i="21"/>
  <c r="Z15" i="21"/>
  <c r="J31" i="21"/>
  <c r="K31" i="21"/>
  <c r="V31" i="21"/>
  <c r="W15" i="21"/>
  <c r="Y31" i="21"/>
  <c r="R31" i="21"/>
  <c r="Q17" i="21"/>
  <c r="K4" i="21"/>
  <c r="M4" i="21"/>
  <c r="I15" i="21"/>
  <c r="I4" i="21"/>
  <c r="Z31" i="21"/>
  <c r="Y17" i="21"/>
  <c r="F5" i="21"/>
  <c r="U20" i="21"/>
  <c r="U16" i="21"/>
  <c r="E6" i="21"/>
  <c r="Y5" i="21"/>
  <c r="V17" i="21"/>
  <c r="F6" i="21"/>
  <c r="W17" i="21"/>
  <c r="N30" i="21"/>
  <c r="G6" i="21"/>
  <c r="K10" i="21"/>
  <c r="H6" i="21"/>
  <c r="J17" i="21"/>
  <c r="O5" i="21"/>
  <c r="V23" i="21"/>
  <c r="N7" i="21"/>
  <c r="R5" i="21"/>
  <c r="V6" i="21"/>
  <c r="R10" i="21"/>
  <c r="W6" i="21"/>
  <c r="P17" i="21"/>
  <c r="X6" i="21"/>
  <c r="L10" i="21"/>
  <c r="I25" i="21"/>
  <c r="N5" i="21"/>
  <c r="Z17" i="21"/>
  <c r="J6" i="21"/>
  <c r="N10" i="21"/>
  <c r="K25" i="21"/>
  <c r="U23" i="21"/>
  <c r="M30" i="21"/>
  <c r="G23" i="21"/>
  <c r="W10" i="21"/>
  <c r="X5" i="21"/>
  <c r="E30" i="21"/>
  <c r="Z5" i="21"/>
  <c r="I10" i="21"/>
  <c r="S24" i="21"/>
  <c r="Z10" i="21"/>
  <c r="Y15" i="21"/>
  <c r="Q23" i="21"/>
  <c r="J7" i="21"/>
  <c r="X17" i="21"/>
  <c r="O22" i="21"/>
  <c r="T10" i="21"/>
  <c r="H22" i="21"/>
  <c r="Q25" i="21"/>
  <c r="V5" i="21"/>
  <c r="L15" i="21"/>
  <c r="T23" i="21"/>
  <c r="V29" i="21"/>
  <c r="R6" i="21"/>
  <c r="V10" i="21"/>
  <c r="M5" i="21"/>
  <c r="M10" i="21"/>
  <c r="M24" i="21"/>
  <c r="H13" i="21"/>
  <c r="F15" i="21"/>
  <c r="G10" i="21"/>
  <c r="Y16" i="21"/>
  <c r="Q10" i="21"/>
  <c r="S18" i="21"/>
  <c r="I17" i="21"/>
  <c r="I6" i="21"/>
  <c r="Y30" i="21"/>
  <c r="Z6" i="21"/>
  <c r="U5" i="21"/>
  <c r="U10" i="21"/>
  <c r="H10" i="21"/>
  <c r="O6" i="21"/>
  <c r="E18" i="21"/>
  <c r="Q6" i="21"/>
  <c r="M18" i="21"/>
  <c r="U17" i="21"/>
  <c r="P5" i="21"/>
  <c r="O18" i="21"/>
  <c r="T6" i="21"/>
  <c r="N6" i="21"/>
  <c r="P6" i="21"/>
  <c r="E5" i="21"/>
  <c r="K5" i="21"/>
  <c r="L5" i="21"/>
  <c r="Y6" i="21"/>
  <c r="I5" i="21"/>
  <c r="P18" i="21"/>
  <c r="H17" i="21"/>
  <c r="V24" i="21"/>
  <c r="S31" i="21"/>
  <c r="O24" i="21"/>
  <c r="Q30" i="21"/>
  <c r="V18" i="21"/>
  <c r="U31" i="21"/>
  <c r="U8" i="21"/>
  <c r="U4" i="21"/>
  <c r="I8" i="21"/>
  <c r="G18" i="21"/>
  <c r="G4" i="21"/>
  <c r="Q4" i="21"/>
  <c r="J4" i="21"/>
  <c r="S4" i="21"/>
  <c r="U18" i="21"/>
  <c r="F4" i="21"/>
  <c r="W18" i="21"/>
  <c r="M20" i="21"/>
  <c r="O4" i="21"/>
  <c r="J18" i="21"/>
  <c r="Y4" i="21"/>
  <c r="K18" i="21"/>
  <c r="R4" i="21"/>
  <c r="J30" i="21"/>
  <c r="H18" i="21"/>
  <c r="Z4" i="21"/>
  <c r="L4" i="21"/>
  <c r="I18" i="21"/>
  <c r="H4" i="21"/>
  <c r="Z18" i="21"/>
  <c r="T18" i="21"/>
  <c r="T4" i="21"/>
  <c r="Y24" i="21"/>
  <c r="F31" i="21"/>
  <c r="N4" i="21"/>
  <c r="Q18" i="21"/>
  <c r="P4" i="21"/>
  <c r="W30" i="21"/>
  <c r="P30" i="21"/>
  <c r="F18" i="21"/>
  <c r="U24" i="21"/>
  <c r="I24" i="21"/>
  <c r="G31" i="21"/>
  <c r="V4" i="21"/>
  <c r="Y18" i="21"/>
  <c r="Q8" i="21"/>
  <c r="X30" i="21"/>
  <c r="J9" i="21"/>
  <c r="F25" i="21"/>
  <c r="T25" i="21"/>
  <c r="L25" i="21"/>
  <c r="M25" i="21"/>
  <c r="X9" i="21"/>
  <c r="U25" i="21"/>
  <c r="F9" i="21"/>
  <c r="L9" i="21"/>
  <c r="T9" i="21"/>
  <c r="L30" i="21"/>
  <c r="S30" i="21"/>
  <c r="K30" i="21"/>
  <c r="G9" i="21"/>
  <c r="G30" i="21"/>
  <c r="Y25" i="21"/>
  <c r="S25" i="21"/>
  <c r="R30" i="21"/>
  <c r="L6" i="21"/>
  <c r="K6" i="21"/>
  <c r="S6" i="21"/>
  <c r="E9" i="21"/>
  <c r="V25" i="21"/>
  <c r="O9" i="21"/>
  <c r="H25" i="21"/>
  <c r="O30" i="21"/>
  <c r="I9" i="21"/>
  <c r="I30" i="21"/>
  <c r="K9" i="21"/>
  <c r="Z30" i="21"/>
  <c r="T17" i="21"/>
  <c r="L17" i="21"/>
  <c r="M9" i="21"/>
  <c r="U6" i="21"/>
  <c r="F28" i="21"/>
  <c r="N28" i="21"/>
  <c r="V28" i="21"/>
  <c r="G28" i="21"/>
  <c r="O28" i="21"/>
  <c r="W28" i="21"/>
  <c r="U28" i="21"/>
  <c r="H28" i="21"/>
  <c r="P28" i="21"/>
  <c r="X28" i="21"/>
  <c r="I28" i="21"/>
  <c r="Q28" i="21"/>
  <c r="Y28" i="21"/>
  <c r="J28" i="21"/>
  <c r="R28" i="21"/>
  <c r="Z28" i="21"/>
  <c r="K28" i="21"/>
  <c r="S28" i="21"/>
  <c r="M28" i="21"/>
  <c r="L28" i="21"/>
  <c r="T28" i="21"/>
  <c r="K11" i="21"/>
  <c r="S11" i="21"/>
  <c r="J11" i="21"/>
  <c r="Z11" i="21"/>
  <c r="L11" i="21"/>
  <c r="T11" i="21"/>
  <c r="R11" i="21"/>
  <c r="F11" i="21"/>
  <c r="N11" i="21"/>
  <c r="V11" i="21"/>
  <c r="G11" i="21"/>
  <c r="O11" i="21"/>
  <c r="W11" i="21"/>
  <c r="H11" i="21"/>
  <c r="P11" i="21"/>
  <c r="X11" i="21"/>
  <c r="I11" i="21"/>
  <c r="Q11" i="21"/>
  <c r="Y11" i="21"/>
  <c r="M11" i="21"/>
  <c r="E28" i="21"/>
  <c r="F12" i="21"/>
  <c r="N12" i="21"/>
  <c r="V12" i="21"/>
  <c r="G12" i="21"/>
  <c r="O12" i="21"/>
  <c r="W12" i="21"/>
  <c r="H12" i="21"/>
  <c r="P12" i="21"/>
  <c r="X12" i="21"/>
  <c r="I12" i="21"/>
  <c r="Q12" i="21"/>
  <c r="Y12" i="21"/>
  <c r="J12" i="21"/>
  <c r="R12" i="21"/>
  <c r="Z12" i="21"/>
  <c r="K12" i="21"/>
  <c r="S12" i="21"/>
  <c r="U12" i="21"/>
  <c r="L12" i="21"/>
  <c r="T12" i="21"/>
  <c r="M12" i="21"/>
  <c r="U11" i="21"/>
  <c r="E11" i="21"/>
  <c r="C36" i="19"/>
  <c r="F31" i="9"/>
  <c r="F43" i="19" s="1"/>
  <c r="I31" i="9"/>
  <c r="I43" i="19" s="1"/>
  <c r="F24" i="9"/>
  <c r="I26" i="9"/>
  <c r="C43" i="19"/>
  <c r="E26" i="9"/>
  <c r="H24" i="9"/>
  <c r="J31" i="9"/>
  <c r="J43" i="19" s="1"/>
  <c r="E31" i="9"/>
  <c r="E43" i="19" s="1"/>
  <c r="F26" i="9"/>
  <c r="G26" i="9"/>
  <c r="G31" i="9"/>
  <c r="G43" i="19" s="1"/>
  <c r="E29" i="9"/>
  <c r="E41" i="19" s="1"/>
  <c r="J29" i="9"/>
  <c r="J41" i="19" s="1"/>
  <c r="H26" i="9"/>
  <c r="E28" i="9"/>
  <c r="I28" i="9"/>
  <c r="C37" i="19"/>
  <c r="G25" i="9"/>
  <c r="J26" i="9"/>
  <c r="E25" i="9"/>
  <c r="I25" i="9"/>
  <c r="J24" i="9"/>
  <c r="J27" i="9"/>
  <c r="I27" i="9"/>
  <c r="G27" i="9"/>
  <c r="E27" i="9"/>
  <c r="H27" i="9"/>
  <c r="I24" i="9"/>
  <c r="C39" i="19"/>
  <c r="C41" i="19"/>
  <c r="J25" i="9"/>
  <c r="G24" i="9"/>
  <c r="G29" i="9"/>
  <c r="G41" i="19" s="1"/>
  <c r="F29" i="9"/>
  <c r="F41" i="19" s="1"/>
  <c r="H25" i="9"/>
  <c r="H29" i="9"/>
  <c r="H41" i="19" s="1"/>
  <c r="C42" i="19"/>
  <c r="I30" i="9"/>
  <c r="I42" i="19" s="1"/>
  <c r="H30" i="9"/>
  <c r="H42" i="19" s="1"/>
  <c r="C35" i="19"/>
  <c r="I23" i="9"/>
  <c r="E23" i="9"/>
  <c r="E30" i="9"/>
  <c r="E42" i="19" s="1"/>
  <c r="G23" i="9"/>
  <c r="J23" i="9"/>
  <c r="G30" i="9"/>
  <c r="G42" i="19" s="1"/>
  <c r="G28" i="9"/>
  <c r="C40" i="19"/>
  <c r="H28" i="9"/>
  <c r="J30" i="9"/>
  <c r="J42" i="19" s="1"/>
  <c r="H23" i="9"/>
  <c r="F23" i="9"/>
  <c r="F28" i="9"/>
  <c r="C21" i="9"/>
  <c r="C33" i="19" s="1"/>
  <c r="C17" i="9"/>
  <c r="C29" i="19" s="1"/>
  <c r="C13" i="9"/>
  <c r="C25" i="19" s="1"/>
  <c r="C9" i="9"/>
  <c r="C21" i="19" s="1"/>
  <c r="C5" i="9"/>
  <c r="C17" i="19" s="1"/>
  <c r="C4" i="9"/>
  <c r="C16" i="19" s="1"/>
  <c r="C22" i="9"/>
  <c r="C34" i="19" s="1"/>
  <c r="C18" i="9"/>
  <c r="C30" i="19" s="1"/>
  <c r="C14" i="9"/>
  <c r="C26" i="19" s="1"/>
  <c r="C10" i="9"/>
  <c r="C22" i="19" s="1"/>
  <c r="C6" i="9"/>
  <c r="C18" i="19" s="1"/>
  <c r="C19" i="9"/>
  <c r="C31" i="19" s="1"/>
  <c r="C15" i="9"/>
  <c r="C27" i="19" s="1"/>
  <c r="C11" i="9"/>
  <c r="C23" i="19" s="1"/>
  <c r="C7" i="9"/>
  <c r="C19" i="19" s="1"/>
  <c r="C20" i="9"/>
  <c r="C32" i="19" s="1"/>
  <c r="C16" i="9"/>
  <c r="C28" i="19" s="1"/>
  <c r="C12" i="9"/>
  <c r="C24" i="19" s="1"/>
  <c r="C8" i="9"/>
  <c r="C20" i="19" s="1"/>
  <c r="C38" i="9" l="1"/>
  <c r="C52" i="19" s="1"/>
  <c r="D58" i="9"/>
  <c r="D72" i="19" s="1"/>
  <c r="D50" i="9"/>
  <c r="D64" i="19" s="1"/>
  <c r="C50" i="9"/>
  <c r="C64" i="19" s="1"/>
  <c r="C40" i="9"/>
  <c r="C54" i="19" s="1"/>
  <c r="E44" i="9"/>
  <c r="E58" i="19" s="1"/>
  <c r="D61" i="9"/>
  <c r="D75" i="19" s="1"/>
  <c r="B40" i="9"/>
  <c r="B54" i="19" s="1"/>
  <c r="E57" i="9"/>
  <c r="E71" i="19" s="1"/>
  <c r="D44" i="9"/>
  <c r="D58" i="19" s="1"/>
  <c r="F41" i="9"/>
  <c r="F55" i="19" s="1"/>
  <c r="D62" i="9"/>
  <c r="D76" i="19" s="1"/>
  <c r="D47" i="9"/>
  <c r="D61" i="19" s="1"/>
  <c r="E54" i="9"/>
  <c r="E68" i="19" s="1"/>
  <c r="F50" i="9"/>
  <c r="F64" i="19" s="1"/>
  <c r="F43" i="9"/>
  <c r="F57" i="19" s="1"/>
  <c r="E62" i="9"/>
  <c r="E76" i="19" s="1"/>
  <c r="B62" i="9"/>
  <c r="B76" i="19" s="1"/>
  <c r="E50" i="9"/>
  <c r="E64" i="19" s="1"/>
  <c r="D48" i="9"/>
  <c r="D62" i="19" s="1"/>
  <c r="B60" i="9"/>
  <c r="B74" i="19" s="1"/>
  <c r="D43" i="9"/>
  <c r="D57" i="19" s="1"/>
  <c r="F51" i="9"/>
  <c r="F65" i="19" s="1"/>
  <c r="B44" i="9"/>
  <c r="B58" i="19" s="1"/>
  <c r="C51" i="9"/>
  <c r="C65" i="19" s="1"/>
  <c r="C41" i="9"/>
  <c r="C55" i="19" s="1"/>
  <c r="F44" i="9"/>
  <c r="F58" i="19" s="1"/>
  <c r="D42" i="9"/>
  <c r="D56" i="19" s="1"/>
  <c r="E37" i="9"/>
  <c r="E51" i="19" s="1"/>
  <c r="D45" i="9"/>
  <c r="D59" i="19" s="1"/>
  <c r="E61" i="9"/>
  <c r="E75" i="19" s="1"/>
  <c r="F39" i="9"/>
  <c r="F53" i="19" s="1"/>
  <c r="D37" i="9"/>
  <c r="D51" i="19" s="1"/>
  <c r="B61" i="9"/>
  <c r="B75" i="19" s="1"/>
  <c r="C53" i="9"/>
  <c r="C67" i="19" s="1"/>
  <c r="D36" i="9"/>
  <c r="D50" i="19" s="1"/>
  <c r="E39" i="9"/>
  <c r="E53" i="19" s="1"/>
  <c r="E36" i="9"/>
  <c r="E50" i="19" s="1"/>
  <c r="F36" i="9"/>
  <c r="F50" i="19" s="1"/>
  <c r="D52" i="9"/>
  <c r="D66" i="19" s="1"/>
  <c r="C48" i="9"/>
  <c r="C62" i="19" s="1"/>
  <c r="B41" i="9"/>
  <c r="B55" i="19" s="1"/>
  <c r="E41" i="9"/>
  <c r="E55" i="19" s="1"/>
  <c r="C45" i="9"/>
  <c r="C59" i="19" s="1"/>
  <c r="C36" i="9"/>
  <c r="C50" i="19" s="1"/>
  <c r="D39" i="9"/>
  <c r="D53" i="19" s="1"/>
  <c r="C47" i="9"/>
  <c r="C61" i="19" s="1"/>
  <c r="B51" i="9"/>
  <c r="B65" i="19" s="1"/>
  <c r="D51" i="9"/>
  <c r="D65" i="19" s="1"/>
  <c r="C52" i="9"/>
  <c r="C66" i="19" s="1"/>
  <c r="F46" i="9"/>
  <c r="F60" i="19" s="1"/>
  <c r="B46" i="9"/>
  <c r="B60" i="19" s="1"/>
  <c r="F38" i="9"/>
  <c r="F52" i="19" s="1"/>
  <c r="E42" i="9"/>
  <c r="E56" i="19" s="1"/>
  <c r="E46" i="9"/>
  <c r="E60" i="19" s="1"/>
  <c r="B52" i="9"/>
  <c r="B66" i="19" s="1"/>
  <c r="B48" i="9"/>
  <c r="B62" i="19" s="1"/>
  <c r="C37" i="9"/>
  <c r="C51" i="19" s="1"/>
  <c r="B45" i="9"/>
  <c r="B59" i="19" s="1"/>
  <c r="F53" i="9"/>
  <c r="F67" i="19" s="1"/>
  <c r="F40" i="9"/>
  <c r="F54" i="19" s="1"/>
  <c r="E43" i="9"/>
  <c r="E57" i="19" s="1"/>
  <c r="F47" i="9"/>
  <c r="F61" i="19" s="1"/>
  <c r="F52" i="9"/>
  <c r="F66" i="19" s="1"/>
  <c r="C46" i="9"/>
  <c r="C60" i="19" s="1"/>
  <c r="B37" i="9"/>
  <c r="B51" i="19" s="1"/>
  <c r="F45" i="9"/>
  <c r="F59" i="19" s="1"/>
  <c r="D49" i="9"/>
  <c r="D63" i="19" s="1"/>
  <c r="B58" i="9"/>
  <c r="B72" i="19" s="1"/>
  <c r="F42" i="9"/>
  <c r="F56" i="19" s="1"/>
  <c r="E48" i="9"/>
  <c r="E62" i="19" s="1"/>
  <c r="B53" i="9"/>
  <c r="B67" i="19" s="1"/>
  <c r="B38" i="9"/>
  <c r="B52" i="19" s="1"/>
  <c r="E38" i="9"/>
  <c r="E52" i="19" s="1"/>
  <c r="C42" i="9"/>
  <c r="C56" i="19" s="1"/>
  <c r="E53" i="9"/>
  <c r="E67" i="19" s="1"/>
  <c r="F35" i="9"/>
  <c r="F49" i="19" s="1"/>
  <c r="E40" i="9"/>
  <c r="E54" i="19" s="1"/>
  <c r="C39" i="9"/>
  <c r="C53" i="19" s="1"/>
  <c r="C49" i="9"/>
  <c r="C63" i="19" s="1"/>
  <c r="E4" i="9"/>
  <c r="E16" i="19" s="1"/>
  <c r="B43" i="9"/>
  <c r="B57" i="19" s="1"/>
  <c r="E3" i="21"/>
  <c r="H3" i="21"/>
  <c r="W3" i="21"/>
  <c r="Q3" i="21"/>
  <c r="O3" i="21"/>
  <c r="M3" i="21"/>
  <c r="V3" i="21"/>
  <c r="P3" i="21"/>
  <c r="T3" i="21"/>
  <c r="Y3" i="21"/>
  <c r="G3" i="21"/>
  <c r="J3" i="21"/>
  <c r="S3" i="21"/>
  <c r="N3" i="21"/>
  <c r="X3" i="21"/>
  <c r="F3" i="21"/>
  <c r="L3" i="21"/>
  <c r="I3" i="21"/>
  <c r="Z3" i="21"/>
  <c r="K3" i="21"/>
  <c r="U3" i="21"/>
  <c r="R3" i="21"/>
  <c r="E35" i="9"/>
  <c r="E49" i="19" s="1"/>
  <c r="G10" i="9"/>
  <c r="I15" i="9"/>
  <c r="F14" i="9"/>
  <c r="G7" i="9"/>
  <c r="H22" i="9"/>
  <c r="H9" i="9"/>
  <c r="I21" i="9"/>
  <c r="G13" i="9"/>
  <c r="J10" i="9"/>
  <c r="E10" i="9"/>
  <c r="E17" i="9"/>
  <c r="I14" i="9"/>
  <c r="F12" i="9"/>
  <c r="H17" i="9"/>
  <c r="I6" i="9"/>
  <c r="G17" i="9"/>
  <c r="H21" i="9"/>
  <c r="H8" i="9"/>
  <c r="F6" i="9"/>
  <c r="G6" i="9"/>
  <c r="H10" i="9"/>
  <c r="G11" i="9"/>
  <c r="I12" i="9"/>
  <c r="G12" i="9"/>
  <c r="H12" i="9"/>
  <c r="F10" i="9"/>
  <c r="E9" i="9"/>
  <c r="J11" i="9"/>
  <c r="I10" i="9"/>
  <c r="J17" i="9"/>
  <c r="J12" i="9"/>
  <c r="F17" i="9"/>
  <c r="E12" i="9"/>
  <c r="I17" i="9"/>
  <c r="I4" i="9"/>
  <c r="G14" i="9"/>
  <c r="G15" i="9"/>
  <c r="F21" i="9"/>
  <c r="G5" i="9"/>
  <c r="I22" i="9"/>
  <c r="F20" i="9"/>
  <c r="E11" i="9"/>
  <c r="G20" i="9"/>
  <c r="F7" i="9"/>
  <c r="H15" i="9"/>
  <c r="E14" i="9"/>
  <c r="I7" i="9"/>
  <c r="F13" i="9"/>
  <c r="E6" i="9"/>
  <c r="E8" i="9"/>
  <c r="E22" i="9"/>
  <c r="J22" i="9"/>
  <c r="I5" i="9"/>
  <c r="I13" i="9"/>
  <c r="F4" i="9"/>
  <c r="J9" i="9"/>
  <c r="H20" i="9"/>
  <c r="J16" i="9"/>
  <c r="G18" i="9"/>
  <c r="H14" i="9"/>
  <c r="E16" i="9"/>
  <c r="H13" i="9"/>
  <c r="E7" i="9"/>
  <c r="E15" i="9"/>
  <c r="I20" i="9"/>
  <c r="F11" i="9"/>
  <c r="J21" i="9"/>
  <c r="H7" i="9"/>
  <c r="F18" i="9"/>
  <c r="E18" i="9"/>
  <c r="F5" i="9"/>
  <c r="J15" i="9"/>
  <c r="I8" i="9"/>
  <c r="G9" i="9"/>
  <c r="J14" i="9"/>
  <c r="H4" i="9"/>
  <c r="G4" i="9"/>
  <c r="J8" i="9"/>
  <c r="E21" i="9"/>
  <c r="H6" i="9"/>
  <c r="I16" i="9"/>
  <c r="I18" i="9"/>
  <c r="H5" i="9"/>
  <c r="F16" i="9"/>
  <c r="G8" i="9"/>
  <c r="G16" i="9"/>
  <c r="J13" i="9"/>
  <c r="J20" i="9"/>
  <c r="I11" i="9"/>
  <c r="G22" i="9"/>
  <c r="J7" i="9"/>
  <c r="H18" i="9"/>
  <c r="E20" i="9"/>
  <c r="J6" i="9"/>
  <c r="I9" i="9"/>
  <c r="F15" i="9"/>
  <c r="H11" i="9"/>
  <c r="F22" i="9"/>
  <c r="E5" i="9"/>
  <c r="E13" i="9"/>
  <c r="J4" i="9"/>
  <c r="F9" i="9"/>
  <c r="G21" i="9"/>
  <c r="F8" i="9"/>
  <c r="J18" i="9"/>
  <c r="J5" i="9"/>
  <c r="H16" i="9"/>
  <c r="A31" i="9" l="1"/>
  <c r="A43" i="19" s="1"/>
  <c r="A28" i="9"/>
  <c r="A40" i="19" s="1"/>
  <c r="E40" i="19"/>
  <c r="F40" i="19"/>
  <c r="G40" i="19"/>
  <c r="H40" i="19"/>
  <c r="I40" i="19"/>
  <c r="J40" i="19"/>
  <c r="A29" i="9"/>
  <c r="A41" i="19" s="1"/>
  <c r="A30" i="9"/>
  <c r="A42" i="19" s="1"/>
  <c r="A5" i="9"/>
  <c r="A17" i="19" s="1"/>
  <c r="E17" i="19"/>
  <c r="F17" i="19"/>
  <c r="G17" i="19"/>
  <c r="H17" i="19"/>
  <c r="I17" i="19"/>
  <c r="J17" i="19"/>
  <c r="A6" i="9"/>
  <c r="A18" i="19" s="1"/>
  <c r="E18" i="19"/>
  <c r="F18" i="19"/>
  <c r="G18" i="19"/>
  <c r="H18" i="19"/>
  <c r="I18" i="19"/>
  <c r="J18" i="19"/>
  <c r="A7" i="9"/>
  <c r="A19" i="19" s="1"/>
  <c r="E19" i="19"/>
  <c r="F19" i="19"/>
  <c r="G19" i="19"/>
  <c r="H19" i="19"/>
  <c r="I19" i="19"/>
  <c r="J19" i="19"/>
  <c r="A8" i="9"/>
  <c r="A20" i="19" s="1"/>
  <c r="E20" i="19"/>
  <c r="F20" i="19"/>
  <c r="G20" i="19"/>
  <c r="H20" i="19"/>
  <c r="I20" i="19"/>
  <c r="J20" i="19"/>
  <c r="A9" i="9"/>
  <c r="A21" i="19" s="1"/>
  <c r="E21" i="19"/>
  <c r="F21" i="19"/>
  <c r="G21" i="19"/>
  <c r="H21" i="19"/>
  <c r="I21" i="19"/>
  <c r="J21" i="19"/>
  <c r="A10" i="9"/>
  <c r="A22" i="19" s="1"/>
  <c r="E22" i="19"/>
  <c r="F22" i="19"/>
  <c r="G22" i="19"/>
  <c r="H22" i="19"/>
  <c r="I22" i="19"/>
  <c r="J22" i="19"/>
  <c r="A11" i="9"/>
  <c r="A23" i="19" s="1"/>
  <c r="E23" i="19"/>
  <c r="F23" i="19"/>
  <c r="G23" i="19"/>
  <c r="H23" i="19"/>
  <c r="I23" i="19"/>
  <c r="J23" i="19"/>
  <c r="A12" i="9"/>
  <c r="A24" i="19" s="1"/>
  <c r="E24" i="19"/>
  <c r="F24" i="19"/>
  <c r="G24" i="19"/>
  <c r="H24" i="19"/>
  <c r="I24" i="19"/>
  <c r="J24" i="19"/>
  <c r="A13" i="9"/>
  <c r="A25" i="19" s="1"/>
  <c r="E25" i="19"/>
  <c r="F25" i="19"/>
  <c r="G25" i="19"/>
  <c r="H25" i="19"/>
  <c r="I25" i="19"/>
  <c r="J25" i="19"/>
  <c r="A14" i="9"/>
  <c r="A26" i="19" s="1"/>
  <c r="E26" i="19"/>
  <c r="F26" i="19"/>
  <c r="G26" i="19"/>
  <c r="H26" i="19"/>
  <c r="I26" i="19"/>
  <c r="J26" i="19"/>
  <c r="A15" i="9"/>
  <c r="A27" i="19" s="1"/>
  <c r="E27" i="19"/>
  <c r="F27" i="19"/>
  <c r="G27" i="19"/>
  <c r="H27" i="19"/>
  <c r="I27" i="19"/>
  <c r="J27" i="19"/>
  <c r="A16" i="9"/>
  <c r="A28" i="19" s="1"/>
  <c r="E28" i="19"/>
  <c r="F28" i="19"/>
  <c r="G28" i="19"/>
  <c r="H28" i="19"/>
  <c r="I28" i="19"/>
  <c r="J28" i="19"/>
  <c r="A17" i="9"/>
  <c r="A29" i="19" s="1"/>
  <c r="E29" i="19"/>
  <c r="F29" i="19"/>
  <c r="G29" i="19"/>
  <c r="H29" i="19"/>
  <c r="I29" i="19"/>
  <c r="J29" i="19"/>
  <c r="A18" i="9"/>
  <c r="A30" i="19" s="1"/>
  <c r="E30" i="19"/>
  <c r="F30" i="19"/>
  <c r="G30" i="19"/>
  <c r="H30" i="19"/>
  <c r="I30" i="19"/>
  <c r="J30" i="19"/>
  <c r="A19" i="9"/>
  <c r="A31" i="19" s="1"/>
  <c r="E31" i="19"/>
  <c r="F31" i="19"/>
  <c r="G31" i="19"/>
  <c r="H31" i="19"/>
  <c r="I31" i="19"/>
  <c r="J31" i="19"/>
  <c r="A20" i="9"/>
  <c r="A32" i="19" s="1"/>
  <c r="E32" i="19"/>
  <c r="F32" i="19"/>
  <c r="G32" i="19"/>
  <c r="H32" i="19"/>
  <c r="I32" i="19"/>
  <c r="J32" i="19"/>
  <c r="A21" i="9"/>
  <c r="A33" i="19" s="1"/>
  <c r="E33" i="19"/>
  <c r="F33" i="19"/>
  <c r="G33" i="19"/>
  <c r="H33" i="19"/>
  <c r="I33" i="19"/>
  <c r="J33" i="19"/>
  <c r="A22" i="9"/>
  <c r="A34" i="19" s="1"/>
  <c r="E34" i="19"/>
  <c r="F34" i="19"/>
  <c r="G34" i="19"/>
  <c r="H34" i="19"/>
  <c r="I34" i="19"/>
  <c r="J34" i="19"/>
  <c r="A23" i="9"/>
  <c r="A35" i="19" s="1"/>
  <c r="E35" i="19"/>
  <c r="F35" i="19"/>
  <c r="G35" i="19"/>
  <c r="H35" i="19"/>
  <c r="I35" i="19"/>
  <c r="J35" i="19"/>
  <c r="A24" i="9"/>
  <c r="A36" i="19" s="1"/>
  <c r="E36" i="19"/>
  <c r="F36" i="19"/>
  <c r="G36" i="19"/>
  <c r="H36" i="19"/>
  <c r="I36" i="19"/>
  <c r="J36" i="19"/>
  <c r="A25" i="9"/>
  <c r="A37" i="19" s="1"/>
  <c r="E37" i="19"/>
  <c r="F37" i="19"/>
  <c r="G37" i="19"/>
  <c r="H37" i="19"/>
  <c r="I37" i="19"/>
  <c r="J37" i="19"/>
  <c r="A26" i="9"/>
  <c r="A38" i="19" s="1"/>
  <c r="E38" i="19"/>
  <c r="F38" i="19"/>
  <c r="G38" i="19"/>
  <c r="H38" i="19"/>
  <c r="I38" i="19"/>
  <c r="J38" i="19"/>
  <c r="A27" i="9"/>
  <c r="A39" i="19" s="1"/>
  <c r="E39" i="19"/>
  <c r="F39" i="19"/>
  <c r="G39" i="19"/>
  <c r="H39" i="19"/>
  <c r="I39" i="19"/>
  <c r="J39" i="19"/>
  <c r="F16" i="19"/>
  <c r="G16" i="19"/>
  <c r="H16" i="19"/>
  <c r="I16" i="19"/>
  <c r="J16" i="19"/>
  <c r="A4" i="9"/>
  <c r="A16" i="19" s="1"/>
  <c r="F3" i="9" l="1"/>
  <c r="G3" i="9"/>
  <c r="E3" i="9"/>
  <c r="J3" i="9"/>
  <c r="H3" i="9"/>
  <c r="I3" i="9"/>
  <c r="C35" i="9"/>
  <c r="C49" i="19" s="1"/>
  <c r="D35" i="9"/>
  <c r="D49" i="19" s="1"/>
  <c r="A96" i="9"/>
  <c r="A35" i="9" s="1"/>
  <c r="A49" i="19" s="1"/>
  <c r="B35" i="9"/>
  <c r="B49" i="19" s="1"/>
  <c r="A5" i="19"/>
  <c r="A4" i="19"/>
  <c r="A6" i="19"/>
  <c r="A7" i="19"/>
  <c r="A8" i="19"/>
  <c r="A9" i="19"/>
  <c r="D9" i="19" l="1"/>
  <c r="F9" i="19"/>
  <c r="G9" i="19"/>
  <c r="H9" i="19"/>
  <c r="I9" i="19"/>
  <c r="E9" i="19"/>
  <c r="J9" i="19"/>
  <c r="H8" i="19"/>
  <c r="D8" i="19"/>
  <c r="I8" i="19"/>
  <c r="J8" i="19"/>
  <c r="E8" i="19"/>
  <c r="F8" i="19"/>
  <c r="G8" i="19"/>
  <c r="J6" i="19"/>
  <c r="E6" i="19"/>
  <c r="D6" i="19"/>
  <c r="I6" i="19"/>
  <c r="F6" i="19"/>
  <c r="G6" i="19"/>
  <c r="H6" i="19"/>
  <c r="G4" i="19"/>
  <c r="E4" i="19"/>
  <c r="H4" i="19"/>
  <c r="I4" i="19"/>
  <c r="D4" i="19"/>
  <c r="J4" i="19"/>
  <c r="F4" i="19"/>
  <c r="F7" i="19"/>
  <c r="G7" i="19"/>
  <c r="H7" i="19"/>
  <c r="I7" i="19"/>
  <c r="E7" i="19"/>
  <c r="J7" i="19"/>
  <c r="D7" i="19"/>
  <c r="G5" i="19"/>
  <c r="D5" i="19"/>
  <c r="E5" i="19"/>
  <c r="H5" i="19"/>
  <c r="I5" i="19"/>
  <c r="J5" i="19"/>
  <c r="F5" i="19"/>
  <c r="I15" i="19"/>
  <c r="I17" i="23"/>
  <c r="H15" i="19"/>
  <c r="H17" i="23"/>
  <c r="J15" i="19"/>
  <c r="J17" i="23"/>
  <c r="E15" i="19"/>
  <c r="E17" i="23"/>
  <c r="G15" i="19"/>
  <c r="G17" i="23"/>
  <c r="F15" i="19"/>
  <c r="F17" i="23"/>
  <c r="B11" i="19"/>
</calcChain>
</file>

<file path=xl/sharedStrings.xml><?xml version="1.0" encoding="utf-8"?>
<sst xmlns="http://schemas.openxmlformats.org/spreadsheetml/2006/main" count="665" uniqueCount="177">
  <si>
    <t>Range contribution to categories</t>
  </si>
  <si>
    <t>Impact category</t>
  </si>
  <si>
    <t>% of normalised and weighted results</t>
  </si>
  <si>
    <t>Indictaor for analysis</t>
  </si>
  <si>
    <t>Sum of selected categories to total normalized and weighted result</t>
  </si>
  <si>
    <t>INPUT Weighted results</t>
  </si>
  <si>
    <t xml:space="preserve">Calculation: </t>
  </si>
  <si>
    <t>Analyze</t>
  </si>
  <si>
    <t xml:space="preserve">Results: </t>
  </si>
  <si>
    <t>Impact assessment</t>
  </si>
  <si>
    <t xml:space="preserve">Product: </t>
  </si>
  <si>
    <t xml:space="preserve">Current library: </t>
  </si>
  <si>
    <t>Ecoinvent 3 - allocation, cut-off by classification - unit [Cut-off, U]</t>
  </si>
  <si>
    <t xml:space="preserve">Replacing library: </t>
  </si>
  <si>
    <t>Ecoinvent 3 - allocation, cut-off by classification - system [Cut-off, S]</t>
  </si>
  <si>
    <t xml:space="preserve">Method: </t>
  </si>
  <si>
    <t>EF Method 3.0 V1.00 / EF 3.0 normalization and weighting set</t>
  </si>
  <si>
    <t xml:space="preserve">Indicator: </t>
  </si>
  <si>
    <t>Weighting</t>
  </si>
  <si>
    <t xml:space="preserve">Skip categories: </t>
  </si>
  <si>
    <t>Never</t>
  </si>
  <si>
    <t xml:space="preserve">Mode: </t>
  </si>
  <si>
    <t>Group</t>
  </si>
  <si>
    <t xml:space="preserve">Default units: </t>
  </si>
  <si>
    <t>No</t>
  </si>
  <si>
    <t xml:space="preserve">Exclude infrastructure processes: </t>
  </si>
  <si>
    <t xml:space="preserve">Exclude long-term emissions: </t>
  </si>
  <si>
    <t xml:space="preserve">Per impact category: </t>
  </si>
  <si>
    <t xml:space="preserve">Sorted on item: </t>
  </si>
  <si>
    <t>Damage category</t>
  </si>
  <si>
    <t xml:space="preserve">Sort order: </t>
  </si>
  <si>
    <t>Ascending</t>
  </si>
  <si>
    <t>Unit</t>
  </si>
  <si>
    <t>Total</t>
  </si>
  <si>
    <t>Top</t>
  </si>
  <si>
    <t>Acidification</t>
  </si>
  <si>
    <t>Climate change</t>
  </si>
  <si>
    <t>Ecotoxicity, freshwater</t>
  </si>
  <si>
    <t>Particulate Matter</t>
  </si>
  <si>
    <t>Eutrophication, marine</t>
  </si>
  <si>
    <t>Eutrophication, freshwater</t>
  </si>
  <si>
    <t>Eutrophication, terrestrial</t>
  </si>
  <si>
    <t>Human toxicity, cancer</t>
  </si>
  <si>
    <t>Human toxicity, non-cancer</t>
  </si>
  <si>
    <t>Ionising radiation</t>
  </si>
  <si>
    <t>Land use</t>
  </si>
  <si>
    <t>Ozone depletion</t>
  </si>
  <si>
    <t>Photochemical ozone formation</t>
  </si>
  <si>
    <t>Resource use, fossils</t>
  </si>
  <si>
    <t>Resource use, minerals and metals</t>
  </si>
  <si>
    <t>Water use</t>
  </si>
  <si>
    <t>Results all impact categories.</t>
  </si>
  <si>
    <t>Result absolute values</t>
  </si>
  <si>
    <t xml:space="preserve">Result direct output
</t>
  </si>
  <si>
    <t>Thresold</t>
  </si>
  <si>
    <t>Impact</t>
  </si>
  <si>
    <t>Seleced stages</t>
  </si>
  <si>
    <t>Category</t>
  </si>
  <si>
    <t>Test</t>
  </si>
  <si>
    <t>ABSOLUTE RESULTS CALCULATION</t>
  </si>
  <si>
    <t>SUM</t>
  </si>
  <si>
    <t>INPUT</t>
  </si>
  <si>
    <t>Characterization</t>
  </si>
  <si>
    <t>Raw material acquisition - Fishing</t>
  </si>
  <si>
    <t>Production - Preparation</t>
  </si>
  <si>
    <t>Distribution - Packaging</t>
  </si>
  <si>
    <t>End of life - Fish waste handling</t>
  </si>
  <si>
    <t>mol H+ eq</t>
  </si>
  <si>
    <t>kg CO2 eq</t>
  </si>
  <si>
    <t>Climate change - Biogenic</t>
  </si>
  <si>
    <t>Climate change - Fossil</t>
  </si>
  <si>
    <t>Climate change - Land Use and LU Change</t>
  </si>
  <si>
    <t>Ecotoxicity, freshwater - part 1</t>
  </si>
  <si>
    <t>CTUe</t>
  </si>
  <si>
    <t>Ecotoxicity, freshwater - part 2</t>
  </si>
  <si>
    <t>Ecotoxicity, freshwater - inorganics</t>
  </si>
  <si>
    <t>Ecotoxicity, freshwater - metals</t>
  </si>
  <si>
    <t>Ecotoxicity, freshwater - organics</t>
  </si>
  <si>
    <t>disease inc.</t>
  </si>
  <si>
    <t>kg N eq</t>
  </si>
  <si>
    <t>kg P eq</t>
  </si>
  <si>
    <t>mol N eq</t>
  </si>
  <si>
    <t>CTUh</t>
  </si>
  <si>
    <t>Human toxicity, cancer - inorganics</t>
  </si>
  <si>
    <t>Human toxicity, cancer - metals</t>
  </si>
  <si>
    <t>Human toxicity, cancer - organics</t>
  </si>
  <si>
    <t>Human toxicity, non-cancer - inorganics</t>
  </si>
  <si>
    <t>Human toxicity, non-cancer - metals</t>
  </si>
  <si>
    <t>Human toxicity, non-cancer - organics</t>
  </si>
  <si>
    <t>kBq U-235 eq</t>
  </si>
  <si>
    <t>Pt</t>
  </si>
  <si>
    <t>kg CFC11 eq</t>
  </si>
  <si>
    <t>kg NMVOC eq</t>
  </si>
  <si>
    <t>MJ</t>
  </si>
  <si>
    <t>kg Sb eq</t>
  </si>
  <si>
    <t>m3 depriv.</t>
  </si>
  <si>
    <t>Fishing - fuel use</t>
  </si>
  <si>
    <t>Fishing - antifouling produstion and emission</t>
  </si>
  <si>
    <t>Fishing - vessel, construction and EoL</t>
  </si>
  <si>
    <t>Fishing gear production and loss to sea</t>
  </si>
  <si>
    <t>Fishing gear waste handling</t>
  </si>
  <si>
    <t>Fishing - refrigerant production and emissions</t>
  </si>
  <si>
    <t>Fishing - Bait</t>
  </si>
  <si>
    <t>Preparation - energy use</t>
  </si>
  <si>
    <t>Preparation - materials, infrastructure and waste</t>
  </si>
  <si>
    <t>Transport packaging EPS</t>
  </si>
  <si>
    <t>Transport packaging Europallet</t>
  </si>
  <si>
    <t>Consumption preparation of fish</t>
  </si>
  <si>
    <t>Packaging - consumer packaging</t>
  </si>
  <si>
    <t>Retailer energy use and refrigeration</t>
  </si>
  <si>
    <t>Transport retailer to consumer</t>
  </si>
  <si>
    <t>1 kg PEF 7) Farmed fish consumed EU (of project CF Seafood feb 2021)</t>
  </si>
  <si>
    <t>mPt</t>
  </si>
  <si>
    <t>Raw material acquisition - Salmonid feed</t>
  </si>
  <si>
    <t>Raw material acquistition - Bass and breem feed</t>
  </si>
  <si>
    <t>Prod.-Bass &amp; breem grow out and juvenile</t>
  </si>
  <si>
    <t>Farmed most important impact cetagories</t>
  </si>
  <si>
    <t>Impact categories</t>
  </si>
  <si>
    <t>µPt</t>
  </si>
  <si>
    <t>Data for figure</t>
  </si>
  <si>
    <t>1 kg WILD 8.1) Wild RP consumed (of project CF Seafood feb 2021)</t>
  </si>
  <si>
    <t>Storing and redistribution centre</t>
  </si>
  <si>
    <t>Transport packaging cardboard</t>
  </si>
  <si>
    <t>EoL - Fish waste handling up to retailer</t>
  </si>
  <si>
    <t>EoL - Fish waste handling retailer and consumer</t>
  </si>
  <si>
    <t>Feed - Salmonids</t>
  </si>
  <si>
    <t>Juvenile RAS production energy use</t>
  </si>
  <si>
    <t>Juvenile RAS production, sludge treatment</t>
  </si>
  <si>
    <t>Juvenile production equipment</t>
  </si>
  <si>
    <t>Farm equipment</t>
  </si>
  <si>
    <t>Farming - energy use farm</t>
  </si>
  <si>
    <t>Farming - vessel operations</t>
  </si>
  <si>
    <t>Farming - emissions from feeding</t>
  </si>
  <si>
    <t>Farming - medical treatment</t>
  </si>
  <si>
    <t>Preparation - equipment and infrastructure</t>
  </si>
  <si>
    <t>Storing and redistribution</t>
  </si>
  <si>
    <t>Packaging used in distribution</t>
  </si>
  <si>
    <t>Consumer packaging</t>
  </si>
  <si>
    <t>Retail</t>
  </si>
  <si>
    <t>Consumer preparation</t>
  </si>
  <si>
    <t>Consumer transport</t>
  </si>
  <si>
    <t>Fish waste handling up to retailer</t>
  </si>
  <si>
    <t>Fish waste handling retailer and consumer</t>
  </si>
  <si>
    <t>Farming antifouling chemicals</t>
  </si>
  <si>
    <t>Prod. - Hatchery and juvenile production</t>
  </si>
  <si>
    <t>Prod. - Farming/grow out</t>
  </si>
  <si>
    <t>Distribution - Transport landing-preparation</t>
  </si>
  <si>
    <t>Distribution - Transport preparation-retailer</t>
  </si>
  <si>
    <t>Distribution - Packaging (transport and consumer)</t>
  </si>
  <si>
    <t>Consumption - Retailer</t>
  </si>
  <si>
    <t>Consumption - Consumer</t>
  </si>
  <si>
    <t>Hatchery</t>
  </si>
  <si>
    <t>Transport landing to preparation</t>
  </si>
  <si>
    <t>Transport preparation to retailer</t>
  </si>
  <si>
    <t>Threshold</t>
  </si>
  <si>
    <t>Analyse</t>
  </si>
  <si>
    <t>Distribution - Transport landing-retailer</t>
  </si>
  <si>
    <t>Transport - landing-preparation</t>
  </si>
  <si>
    <t>Transport preparation-retailer</t>
  </si>
  <si>
    <t>Wild</t>
  </si>
  <si>
    <t>Farmed</t>
  </si>
  <si>
    <t>Stages</t>
  </si>
  <si>
    <t>Processes</t>
  </si>
  <si>
    <t xml:space="preserve">Category </t>
  </si>
  <si>
    <t>result</t>
  </si>
  <si>
    <t>WILD MOST RELEVANT IMPACT CATEGORIES</t>
  </si>
  <si>
    <t>FARMED MOST RELEVANT IMPACT CATEGORIES</t>
  </si>
  <si>
    <t>Data for figure - selected categories</t>
  </si>
  <si>
    <t xml:space="preserve">This table presents the different processes that compose the system and how much each of them contribute to the total of each impact category. </t>
  </si>
  <si>
    <t xml:space="preserve">Result per stage. All values per 1 kg farmed marine fish representative product consumed. </t>
  </si>
  <si>
    <t xml:space="preserve">Result per stage. All values per 1 kg wild marine fish representative product consumed. </t>
  </si>
  <si>
    <t>Fishing - antifouling production and emission</t>
  </si>
  <si>
    <t>Raw material acquistition - Bass and Sea bream feed</t>
  </si>
  <si>
    <t>Prod.-Bass &amp; Sea bream grow out and juvenile</t>
  </si>
  <si>
    <t>Feed - Bass and Sea bream</t>
  </si>
  <si>
    <t>Farming bass and sea bream</t>
  </si>
  <si>
    <t>Juvenile production bass and sea bream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</si>
</sst>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0000"/>
    <numFmt numFmtId="166" formatCode="0.0000"/>
    <numFmt numFmtId="167" formatCode="0.0\ %"/>
    <numFmt numFmtId="168" formatCode="0.0000\ %"/>
    <numFmt numFmtId="169" formatCode="0.00000\ %"/>
  </numFmts>
  <fonts count="17" x14ac:knownFonts="1">
    <font>
      <sz val="10"/>
      <color rgb="FF000000"/>
      <name val="Times New Roman"/>
      <charset val="204"/>
    </font>
    <font>
      <sz val="11"/>
      <color theme="1"/>
      <name val="Calibri"/>
      <family val="2"/>
      <scheme val="minor"/>
    </font>
    <font>
      <sz val="11"/>
      <color theme="1"/>
      <name val="Calibri"/>
      <family val="2"/>
      <scheme val="minor"/>
    </font>
    <font>
      <sz val="10"/>
      <color rgb="FF000000"/>
      <name val="Times New Roman"/>
      <family val="1"/>
    </font>
    <font>
      <b/>
      <sz val="10"/>
      <color rgb="FF000000"/>
      <name val="Times New Roman"/>
      <family val="1"/>
    </font>
    <font>
      <sz val="10"/>
      <color rgb="FF000000"/>
      <name val="Times New Roman"/>
      <family val="1"/>
    </font>
    <font>
      <sz val="10"/>
      <color theme="1"/>
      <name val="Arial"/>
      <family val="2"/>
    </font>
    <font>
      <sz val="10"/>
      <name val="Arial"/>
      <family val="2"/>
    </font>
    <font>
      <u/>
      <sz val="11"/>
      <color theme="10"/>
      <name val="Calibri"/>
      <family val="2"/>
    </font>
    <font>
      <sz val="10"/>
      <color rgb="FFFF0000"/>
      <name val="Times New Roman"/>
      <family val="1"/>
    </font>
    <font>
      <i/>
      <sz val="10"/>
      <color theme="0" tint="-0.499984740745262"/>
      <name val="Times New Roman"/>
      <family val="1"/>
    </font>
    <font>
      <b/>
      <i/>
      <sz val="10"/>
      <color theme="0" tint="-0.499984740745262"/>
      <name val="Times New Roman"/>
      <family val="1"/>
    </font>
    <font>
      <b/>
      <sz val="10"/>
      <color theme="0" tint="-0.499984740745262"/>
      <name val="Times New Roman"/>
      <family val="1"/>
    </font>
    <font>
      <sz val="10"/>
      <color theme="0" tint="-0.499984740745262"/>
      <name val="Times New Roman"/>
      <family val="1"/>
    </font>
    <font>
      <sz val="12"/>
      <color rgb="FF000000"/>
      <name val="Times New Roman"/>
      <family val="1"/>
    </font>
    <font>
      <b/>
      <sz val="12"/>
      <color theme="0"/>
      <name val="Times New Roman"/>
      <family val="1"/>
    </font>
    <font>
      <b/>
      <sz val="12"/>
      <color rgb="FF000000"/>
      <name val="Times New Roman"/>
      <family val="1"/>
    </font>
  </fonts>
  <fills count="13">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0">
    <xf numFmtId="0" fontId="0" fillId="0" borderId="0"/>
    <xf numFmtId="9" fontId="3" fillId="0" borderId="0" applyFont="0" applyFill="0" applyBorder="0" applyAlignment="0" applyProtection="0"/>
    <xf numFmtId="0" fontId="5" fillId="0" borderId="0"/>
    <xf numFmtId="0" fontId="2" fillId="0" borderId="0"/>
    <xf numFmtId="0" fontId="1" fillId="0" borderId="0"/>
    <xf numFmtId="164" fontId="1" fillId="0" borderId="0" applyFont="0" applyFill="0" applyBorder="0" applyAlignment="0" applyProtection="0"/>
    <xf numFmtId="0" fontId="6" fillId="0" borderId="0"/>
    <xf numFmtId="0" fontId="7" fillId="0" borderId="0"/>
    <xf numFmtId="0" fontId="8" fillId="0" borderId="0" applyNumberFormat="0" applyFill="0" applyBorder="0" applyAlignment="0" applyProtection="0">
      <alignment vertical="top"/>
      <protection locked="0"/>
    </xf>
    <xf numFmtId="0" fontId="1" fillId="0" borderId="0"/>
  </cellStyleXfs>
  <cellXfs count="97">
    <xf numFmtId="0" fontId="0" fillId="0" borderId="0" xfId="0" applyAlignment="1">
      <alignment horizontal="left" vertical="top"/>
    </xf>
    <xf numFmtId="2" fontId="0" fillId="0" borderId="0" xfId="0" applyNumberFormat="1" applyAlignment="1">
      <alignment horizontal="left" vertical="top"/>
    </xf>
    <xf numFmtId="0" fontId="0" fillId="0" borderId="1" xfId="0" applyBorder="1" applyAlignment="1">
      <alignment horizontal="left" vertical="top"/>
    </xf>
    <xf numFmtId="11" fontId="0" fillId="0" borderId="1" xfId="0" applyNumberFormat="1" applyBorder="1" applyAlignment="1">
      <alignment horizontal="left" vertical="top"/>
    </xf>
    <xf numFmtId="0" fontId="0" fillId="0" borderId="1" xfId="0" applyBorder="1" applyAlignment="1">
      <alignment horizontal="center" vertical="top"/>
    </xf>
    <xf numFmtId="2" fontId="0" fillId="0" borderId="1" xfId="0" applyNumberFormat="1" applyBorder="1" applyAlignment="1">
      <alignment horizontal="center" vertical="top"/>
    </xf>
    <xf numFmtId="9" fontId="4" fillId="0" borderId="0" xfId="1" applyFont="1" applyFill="1" applyBorder="1" applyAlignment="1">
      <alignment horizontal="center" vertical="top"/>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9" fillId="4" borderId="0" xfId="0" applyFont="1" applyFill="1" applyAlignment="1">
      <alignment horizontal="left" vertical="top"/>
    </xf>
    <xf numFmtId="0" fontId="5" fillId="0" borderId="0" xfId="0" applyFont="1" applyAlignment="1">
      <alignment horizontal="left" vertical="top"/>
    </xf>
    <xf numFmtId="0" fontId="0" fillId="0" borderId="0" xfId="0" applyAlignment="1">
      <alignment horizontal="center" vertical="top"/>
    </xf>
    <xf numFmtId="0" fontId="0" fillId="0" borderId="1" xfId="0" applyBorder="1" applyAlignment="1">
      <alignment horizontal="center" vertical="center"/>
    </xf>
    <xf numFmtId="9" fontId="0" fillId="0" borderId="1" xfId="1" applyFont="1" applyFill="1" applyBorder="1" applyAlignment="1">
      <alignment horizontal="center" vertical="center" wrapText="1"/>
    </xf>
    <xf numFmtId="0" fontId="4" fillId="3" borderId="1" xfId="0" applyFont="1" applyFill="1" applyBorder="1" applyAlignment="1">
      <alignment horizontal="left" vertical="top"/>
    </xf>
    <xf numFmtId="0" fontId="4" fillId="3" borderId="1" xfId="0" applyFont="1" applyFill="1" applyBorder="1" applyAlignment="1">
      <alignment horizontal="center" vertical="center"/>
    </xf>
    <xf numFmtId="11" fontId="0" fillId="0" borderId="1" xfId="0" applyNumberFormat="1" applyBorder="1" applyAlignment="1">
      <alignment horizontal="center" vertical="center"/>
    </xf>
    <xf numFmtId="0" fontId="4" fillId="0" borderId="1" xfId="0" applyFont="1" applyBorder="1" applyAlignment="1">
      <alignment horizontal="center" vertical="center" textRotation="90"/>
    </xf>
    <xf numFmtId="0" fontId="4" fillId="4" borderId="0" xfId="0" applyFont="1" applyFill="1" applyAlignment="1">
      <alignment horizontal="center" vertical="top"/>
    </xf>
    <xf numFmtId="9" fontId="0" fillId="0" borderId="0" xfId="1" applyFont="1" applyFill="1" applyBorder="1" applyAlignment="1">
      <alignment horizontal="left" vertical="top" wrapText="1"/>
    </xf>
    <xf numFmtId="9" fontId="0" fillId="0" borderId="1" xfId="1" applyFont="1" applyFill="1" applyBorder="1" applyAlignment="1">
      <alignment horizontal="center" vertical="top" wrapText="1"/>
    </xf>
    <xf numFmtId="0" fontId="4" fillId="5" borderId="1" xfId="0" applyFont="1" applyFill="1" applyBorder="1" applyAlignment="1">
      <alignment horizontal="center" vertical="top"/>
    </xf>
    <xf numFmtId="0" fontId="4" fillId="5" borderId="1" xfId="0" applyFont="1" applyFill="1" applyBorder="1" applyAlignment="1">
      <alignment horizontal="center" vertical="top" wrapText="1"/>
    </xf>
    <xf numFmtId="0" fontId="4" fillId="5" borderId="1" xfId="0" applyFont="1" applyFill="1" applyBorder="1" applyAlignment="1">
      <alignment horizontal="left" vertical="top"/>
    </xf>
    <xf numFmtId="0" fontId="4" fillId="5" borderId="1" xfId="0" applyFont="1" applyFill="1" applyBorder="1" applyAlignment="1">
      <alignment vertical="top"/>
    </xf>
    <xf numFmtId="0" fontId="4" fillId="0" borderId="1" xfId="0" applyFont="1" applyBorder="1" applyAlignment="1">
      <alignment horizontal="center" vertical="top" textRotation="90"/>
    </xf>
    <xf numFmtId="11" fontId="0" fillId="0" borderId="1" xfId="0" applyNumberFormat="1" applyBorder="1" applyAlignment="1">
      <alignment horizontal="center" vertical="top"/>
    </xf>
    <xf numFmtId="0" fontId="4" fillId="0" borderId="1" xfId="0" applyFont="1" applyBorder="1" applyAlignment="1">
      <alignment horizontal="center" vertical="center" textRotation="90" wrapText="1"/>
    </xf>
    <xf numFmtId="0" fontId="4" fillId="0" borderId="1" xfId="0" applyFont="1" applyBorder="1" applyAlignment="1">
      <alignment horizontal="left" vertical="center" textRotation="90" wrapText="1"/>
    </xf>
    <xf numFmtId="0" fontId="4" fillId="0" borderId="1" xfId="0" applyFont="1" applyBorder="1" applyAlignment="1">
      <alignment horizontal="center" vertical="center" wrapText="1"/>
    </xf>
    <xf numFmtId="0" fontId="4" fillId="5" borderId="3" xfId="0" applyFont="1" applyFill="1" applyBorder="1" applyAlignment="1">
      <alignment horizontal="center" vertical="top" wrapText="1"/>
    </xf>
    <xf numFmtId="0" fontId="4" fillId="5" borderId="2" xfId="0" applyFont="1" applyFill="1" applyBorder="1" applyAlignment="1">
      <alignment horizontal="center" vertical="top" wrapText="1"/>
    </xf>
    <xf numFmtId="0" fontId="4" fillId="5" borderId="3" xfId="0" applyFont="1" applyFill="1" applyBorder="1" applyAlignment="1">
      <alignment horizontal="center" vertical="top"/>
    </xf>
    <xf numFmtId="0" fontId="4" fillId="5" borderId="2" xfId="0" applyFont="1" applyFill="1" applyBorder="1" applyAlignment="1">
      <alignment horizontal="center" vertical="top"/>
    </xf>
    <xf numFmtId="0" fontId="0" fillId="6" borderId="1" xfId="0" applyFill="1" applyBorder="1" applyAlignment="1">
      <alignment horizontal="left" vertical="top"/>
    </xf>
    <xf numFmtId="9" fontId="0" fillId="6" borderId="1" xfId="0" applyNumberFormat="1" applyFill="1" applyBorder="1" applyAlignment="1">
      <alignment horizontal="center" vertical="center"/>
    </xf>
    <xf numFmtId="0" fontId="0" fillId="6" borderId="1" xfId="0" applyFill="1" applyBorder="1" applyAlignment="1">
      <alignment horizontal="center" vertical="center" wrapText="1"/>
    </xf>
    <xf numFmtId="0" fontId="0" fillId="7" borderId="1" xfId="0" applyFill="1" applyBorder="1" applyAlignment="1">
      <alignment horizontal="center" vertical="top"/>
    </xf>
    <xf numFmtId="9" fontId="0" fillId="7" borderId="1" xfId="0" applyNumberFormat="1" applyFill="1" applyBorder="1" applyAlignment="1">
      <alignment horizontal="center" vertical="top"/>
    </xf>
    <xf numFmtId="9" fontId="0" fillId="7" borderId="1" xfId="1" applyFont="1" applyFill="1" applyBorder="1" applyAlignment="1">
      <alignment horizontal="center" vertical="center" wrapText="1"/>
    </xf>
    <xf numFmtId="0" fontId="0" fillId="8" borderId="1" xfId="0" applyFill="1" applyBorder="1" applyAlignment="1">
      <alignment horizontal="center" vertical="center"/>
    </xf>
    <xf numFmtId="9" fontId="0" fillId="8" borderId="1" xfId="1" applyFont="1" applyFill="1" applyBorder="1" applyAlignment="1">
      <alignment horizontal="left" vertical="top" wrapText="1"/>
    </xf>
    <xf numFmtId="0" fontId="0" fillId="8" borderId="1" xfId="0" applyFill="1" applyBorder="1" applyAlignment="1">
      <alignment horizontal="left" vertical="center"/>
    </xf>
    <xf numFmtId="0" fontId="4" fillId="3" borderId="1" xfId="0" applyFont="1" applyFill="1" applyBorder="1" applyAlignment="1">
      <alignment horizontal="center" vertical="top"/>
    </xf>
    <xf numFmtId="9" fontId="0" fillId="0" borderId="0" xfId="1" applyFont="1" applyFill="1" applyBorder="1" applyAlignment="1">
      <alignment horizontal="center" vertical="top" wrapText="1"/>
    </xf>
    <xf numFmtId="0" fontId="0" fillId="9" borderId="1" xfId="0" applyFill="1" applyBorder="1" applyAlignment="1">
      <alignment horizontal="left" vertical="top" wrapText="1"/>
    </xf>
    <xf numFmtId="0" fontId="5" fillId="0" borderId="1" xfId="0" applyFont="1" applyBorder="1" applyAlignment="1">
      <alignment horizontal="left" vertical="top" wrapText="1"/>
    </xf>
    <xf numFmtId="0" fontId="10" fillId="0" borderId="1" xfId="0" applyFont="1" applyBorder="1" applyAlignment="1">
      <alignment horizontal="center" vertical="top"/>
    </xf>
    <xf numFmtId="0" fontId="11"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4" fillId="5" borderId="4" xfId="0" applyFont="1" applyFill="1" applyBorder="1" applyAlignment="1">
      <alignment horizontal="center" vertical="top" wrapText="1"/>
    </xf>
    <xf numFmtId="0" fontId="12" fillId="5" borderId="1" xfId="0" applyFont="1" applyFill="1" applyBorder="1" applyAlignment="1">
      <alignment horizontal="center" vertical="top" wrapText="1"/>
    </xf>
    <xf numFmtId="9" fontId="0" fillId="0" borderId="0" xfId="0" applyNumberFormat="1" applyAlignment="1">
      <alignment horizontal="center" vertical="center"/>
    </xf>
    <xf numFmtId="0" fontId="5" fillId="0" borderId="1" xfId="0" applyFont="1" applyBorder="1" applyAlignment="1">
      <alignment horizontal="left" vertical="top"/>
    </xf>
    <xf numFmtId="0" fontId="5" fillId="0" borderId="0" xfId="0" applyFont="1" applyAlignment="1">
      <alignment horizontal="center" vertical="center"/>
    </xf>
    <xf numFmtId="0" fontId="4" fillId="2" borderId="1" xfId="0" applyFont="1" applyFill="1" applyBorder="1" applyAlignment="1">
      <alignment horizontal="left" vertical="top"/>
    </xf>
    <xf numFmtId="0" fontId="4" fillId="10" borderId="1" xfId="0" applyFont="1" applyFill="1" applyBorder="1" applyAlignment="1">
      <alignment horizontal="left" vertical="top"/>
    </xf>
    <xf numFmtId="0" fontId="4" fillId="10" borderId="1" xfId="0" applyFont="1" applyFill="1" applyBorder="1" applyAlignment="1">
      <alignment vertical="top"/>
    </xf>
    <xf numFmtId="11" fontId="0" fillId="0" borderId="0" xfId="0" applyNumberFormat="1" applyAlignment="1">
      <alignment horizontal="left" vertical="top"/>
    </xf>
    <xf numFmtId="11" fontId="0" fillId="0" borderId="0" xfId="0" applyNumberFormat="1" applyAlignment="1">
      <alignment horizontal="center" vertical="center"/>
    </xf>
    <xf numFmtId="0" fontId="0" fillId="8" borderId="0" xfId="0" applyFill="1" applyAlignment="1">
      <alignment horizontal="left" vertical="center"/>
    </xf>
    <xf numFmtId="9" fontId="0" fillId="0" borderId="1" xfId="1" applyFont="1" applyFill="1" applyBorder="1" applyAlignment="1">
      <alignment horizontal="center" vertical="top"/>
    </xf>
    <xf numFmtId="0" fontId="14" fillId="0" borderId="1" xfId="0" applyFont="1" applyBorder="1" applyAlignment="1">
      <alignment horizontal="left" vertical="top"/>
    </xf>
    <xf numFmtId="9" fontId="14" fillId="0" borderId="1" xfId="1" applyFont="1" applyFill="1" applyBorder="1" applyAlignment="1">
      <alignment horizontal="center" vertical="top"/>
    </xf>
    <xf numFmtId="0" fontId="14" fillId="0" borderId="1" xfId="0" applyFont="1" applyBorder="1" applyAlignment="1">
      <alignment horizontal="left" vertical="top" wrapText="1"/>
    </xf>
    <xf numFmtId="9" fontId="14" fillId="0" borderId="1" xfId="1" applyFont="1" applyFill="1" applyBorder="1" applyAlignment="1">
      <alignment horizontal="center" vertical="top" wrapText="1"/>
    </xf>
    <xf numFmtId="0" fontId="14" fillId="0" borderId="1" xfId="0" applyFont="1" applyBorder="1" applyAlignment="1">
      <alignment horizontal="center" vertical="center"/>
    </xf>
    <xf numFmtId="9" fontId="14" fillId="0" borderId="1" xfId="1" applyFont="1" applyFill="1" applyBorder="1" applyAlignment="1">
      <alignment horizontal="center" vertical="center" wrapText="1"/>
    </xf>
    <xf numFmtId="1"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11" borderId="0" xfId="0" applyFont="1" applyFill="1" applyAlignment="1">
      <alignment horizontal="center" vertical="center"/>
    </xf>
    <xf numFmtId="0" fontId="4" fillId="0" borderId="1" xfId="0" applyFont="1" applyBorder="1" applyAlignment="1">
      <alignment horizontal="left" vertical="top"/>
    </xf>
    <xf numFmtId="0" fontId="0" fillId="0" borderId="0" xfId="0" applyBorder="1" applyAlignment="1">
      <alignment horizontal="left" vertical="top"/>
    </xf>
    <xf numFmtId="2" fontId="0" fillId="0" borderId="0" xfId="0" applyNumberFormat="1" applyBorder="1" applyAlignment="1">
      <alignment horizontal="center" vertical="top"/>
    </xf>
    <xf numFmtId="11" fontId="0" fillId="0" borderId="0" xfId="0" applyNumberFormat="1" applyBorder="1" applyAlignment="1">
      <alignment horizontal="left" vertical="top"/>
    </xf>
    <xf numFmtId="165" fontId="0" fillId="0" borderId="1" xfId="0" applyNumberFormat="1" applyBorder="1" applyAlignment="1">
      <alignment horizontal="center" vertical="center" wrapText="1"/>
    </xf>
    <xf numFmtId="9" fontId="0" fillId="0" borderId="1" xfId="1" applyFont="1" applyBorder="1" applyAlignment="1">
      <alignment horizontal="center" vertical="top"/>
    </xf>
    <xf numFmtId="166" fontId="0" fillId="0" borderId="1" xfId="0" applyNumberFormat="1" applyBorder="1" applyAlignment="1">
      <alignment horizontal="center" vertical="center" wrapText="1"/>
    </xf>
    <xf numFmtId="0" fontId="4" fillId="0" borderId="1" xfId="0" applyFont="1" applyBorder="1" applyAlignment="1">
      <alignment horizontal="center" vertical="center"/>
    </xf>
    <xf numFmtId="0" fontId="5" fillId="9" borderId="1" xfId="0" applyFont="1" applyFill="1" applyBorder="1" applyAlignment="1">
      <alignment horizontal="left" vertical="top"/>
    </xf>
    <xf numFmtId="0" fontId="0" fillId="9" borderId="1" xfId="0" applyFill="1" applyBorder="1" applyAlignment="1">
      <alignment horizontal="center" vertical="top" wrapText="1"/>
    </xf>
    <xf numFmtId="167" fontId="14" fillId="0" borderId="1" xfId="1" applyNumberFormat="1" applyFont="1" applyFill="1" applyBorder="1" applyAlignment="1">
      <alignment horizontal="center" vertical="center" wrapText="1"/>
    </xf>
    <xf numFmtId="2" fontId="4" fillId="0" borderId="1" xfId="0" applyNumberFormat="1" applyFont="1" applyBorder="1" applyAlignment="1">
      <alignment horizontal="center" vertical="top"/>
    </xf>
    <xf numFmtId="0" fontId="4" fillId="5" borderId="1" xfId="0" applyFont="1" applyFill="1" applyBorder="1" applyAlignment="1">
      <alignment horizontal="center" vertical="top"/>
    </xf>
    <xf numFmtId="168" fontId="0" fillId="0" borderId="1" xfId="1" applyNumberFormat="1" applyFont="1" applyFill="1" applyBorder="1" applyAlignment="1">
      <alignment horizontal="center" vertical="top" wrapText="1"/>
    </xf>
    <xf numFmtId="11" fontId="4" fillId="0" borderId="0" xfId="1" applyNumberFormat="1" applyFont="1" applyFill="1" applyBorder="1" applyAlignment="1">
      <alignment horizontal="center" vertical="top"/>
    </xf>
    <xf numFmtId="169" fontId="0" fillId="0" borderId="1" xfId="1" applyNumberFormat="1" applyFont="1" applyFill="1" applyBorder="1" applyAlignment="1">
      <alignment horizontal="center" vertical="top" wrapText="1"/>
    </xf>
    <xf numFmtId="0" fontId="4" fillId="12" borderId="1" xfId="0" applyFont="1" applyFill="1" applyBorder="1" applyAlignment="1">
      <alignment horizontal="left" vertical="top"/>
    </xf>
    <xf numFmtId="2" fontId="0" fillId="0" borderId="1" xfId="0" applyNumberFormat="1" applyBorder="1" applyAlignment="1">
      <alignment horizontal="center" vertical="center"/>
    </xf>
    <xf numFmtId="11" fontId="13" fillId="0" borderId="1" xfId="0" applyNumberFormat="1" applyFont="1" applyBorder="1" applyAlignment="1">
      <alignment horizontal="center" vertical="top"/>
    </xf>
    <xf numFmtId="0" fontId="4" fillId="9" borderId="1" xfId="0" applyFont="1" applyFill="1" applyBorder="1" applyAlignment="1">
      <alignment horizontal="center" vertical="top"/>
    </xf>
    <xf numFmtId="0" fontId="4" fillId="5" borderId="1" xfId="0" applyFont="1" applyFill="1" applyBorder="1" applyAlignment="1">
      <alignment horizontal="center" vertical="top"/>
    </xf>
    <xf numFmtId="0" fontId="16" fillId="4" borderId="5" xfId="0" applyFont="1" applyFill="1" applyBorder="1" applyAlignment="1">
      <alignment horizontal="left" vertical="center" wrapText="1"/>
    </xf>
  </cellXfs>
  <cellStyles count="10">
    <cellStyle name="Comma 2" xfId="5" xr:uid="{B89712BA-2BEE-4A2F-A447-D19127BC0364}"/>
    <cellStyle name="Hyperlink 2" xfId="8" xr:uid="{3C0C0C9E-7F26-4518-96BD-B9E64C070B36}"/>
    <cellStyle name="Normal" xfId="0" builtinId="0"/>
    <cellStyle name="Normal 14" xfId="9" xr:uid="{9BEA1901-AE66-477E-8AF9-5870DD65CAFE}"/>
    <cellStyle name="Normal 2" xfId="2" xr:uid="{42E5F214-140D-4CDB-94D0-A11AE7C2F7BC}"/>
    <cellStyle name="Normal 2 2" xfId="7" xr:uid="{0880CF93-DD93-45FB-8DCC-39E585591977}"/>
    <cellStyle name="Normal 21" xfId="6" xr:uid="{C6EF392F-9A7E-4A42-BB1F-660635DF0C0C}"/>
    <cellStyle name="Normal 3" xfId="3" xr:uid="{A7E04E7C-FA18-463D-947F-925AA2D5A0CE}"/>
    <cellStyle name="Normal 4" xfId="4" xr:uid="{22E6BA38-E4A7-4C1C-A302-AE4804409449}"/>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nb-NO" sz="2800"/>
              <a:t>Stages contribution to each impact</a:t>
            </a:r>
            <a:r>
              <a:rPr lang="nb-NO" sz="2800" baseline="0"/>
              <a:t> category</a:t>
            </a:r>
            <a:endParaRPr lang="nb-NO" sz="2800"/>
          </a:p>
        </c:rich>
      </c:tx>
      <c:layout>
        <c:manualLayout>
          <c:xMode val="edge"/>
          <c:yMode val="edge"/>
          <c:x val="0.34257253602842586"/>
          <c:y val="2.2327450343179065E-3"/>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119748108508477E-2"/>
          <c:y val="3.9358927502794565E-2"/>
          <c:w val="0.96222284524151247"/>
          <c:h val="0.64543080456077873"/>
        </c:manualLayout>
      </c:layout>
      <c:barChart>
        <c:barDir val="col"/>
        <c:grouping val="percentStacked"/>
        <c:varyColors val="0"/>
        <c:ser>
          <c:idx val="0"/>
          <c:order val="0"/>
          <c:tx>
            <c:strRef>
              <c:f>'Wild RP results'!$E$14</c:f>
              <c:strCache>
                <c:ptCount val="1"/>
                <c:pt idx="0">
                  <c:v>Raw material acquisition - Fishing</c:v>
                </c:pt>
              </c:strCache>
            </c:strRef>
          </c:tx>
          <c:spPr>
            <a:solidFill>
              <a:schemeClr val="accent1"/>
            </a:solidFill>
            <a:ln>
              <a:noFill/>
            </a:ln>
            <a:effectLst/>
          </c:spPr>
          <c:invertIfNegative val="0"/>
          <c:cat>
            <c:strRef>
              <c:f>'Wild RP results'!$A$16:$A$44</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'Wild RP results'!$E$16:$E$44</c:f>
              <c:numCache>
                <c:formatCode>0%</c:formatCode>
                <c:ptCount val="29"/>
                <c:pt idx="0">
                  <c:v>0.85417235078820375</c:v>
                </c:pt>
                <c:pt idx="1">
                  <c:v>0.63833215127176879</c:v>
                </c:pt>
                <c:pt idx="2">
                  <c:v>0.33780913370883187</c:v>
                </c:pt>
                <c:pt idx="3">
                  <c:v>0.63592004601957941</c:v>
                </c:pt>
                <c:pt idx="4">
                  <c:v>0.97775864968082804</c:v>
                </c:pt>
                <c:pt idx="5">
                  <c:v>0.82390408768390666</c:v>
                </c:pt>
                <c:pt idx="6">
                  <c:v>0.63301374253646703</c:v>
                </c:pt>
                <c:pt idx="7">
                  <c:v>0.71673578615740852</c:v>
                </c:pt>
                <c:pt idx="8">
                  <c:v>0.91067173217558173</c:v>
                </c:pt>
                <c:pt idx="9">
                  <c:v>0.73225800781364403</c:v>
                </c:pt>
                <c:pt idx="10">
                  <c:v>0.92820326662628638</c:v>
                </c:pt>
                <c:pt idx="11">
                  <c:v>0.92885338900803305</c:v>
                </c:pt>
                <c:pt idx="12">
                  <c:v>0.9447572394087812</c:v>
                </c:pt>
                <c:pt idx="13">
                  <c:v>0.93522872951822655</c:v>
                </c:pt>
                <c:pt idx="14">
                  <c:v>0.80080919217710178</c:v>
                </c:pt>
                <c:pt idx="15">
                  <c:v>0</c:v>
                </c:pt>
                <c:pt idx="16">
                  <c:v>0.90316976824834649</c:v>
                </c:pt>
                <c:pt idx="17">
                  <c:v>0.58486340675595461</c:v>
                </c:pt>
                <c:pt idx="18">
                  <c:v>0.83049203170050168</c:v>
                </c:pt>
                <c:pt idx="19">
                  <c:v>0.82440078670514194</c:v>
                </c:pt>
                <c:pt idx="20">
                  <c:v>0.82837086311115116</c:v>
                </c:pt>
                <c:pt idx="21">
                  <c:v>0.90796863459527843</c:v>
                </c:pt>
                <c:pt idx="22">
                  <c:v>0.11313287961151232</c:v>
                </c:pt>
                <c:pt idx="23">
                  <c:v>0.45221043604598937</c:v>
                </c:pt>
                <c:pt idx="24">
                  <c:v>0.99975529200027713</c:v>
                </c:pt>
                <c:pt idx="25">
                  <c:v>0.92627603345466913</c:v>
                </c:pt>
                <c:pt idx="26">
                  <c:v>0.55996882933516878</c:v>
                </c:pt>
                <c:pt idx="27">
                  <c:v>0.78713350978228369</c:v>
                </c:pt>
                <c:pt idx="28">
                  <c:v>0.23028415599537724</c:v>
                </c:pt>
              </c:numCache>
            </c:numRef>
          </c:val>
          <c:extLst>
            <c:ext xmlns:c16="http://schemas.microsoft.com/office/drawing/2014/chart" uri="{C3380CC4-5D6E-409C-BE32-E72D297353CC}">
              <c16:uniqueId val="{00000000-02A3-4CA9-A82F-0BF5B712A036}"/>
            </c:ext>
          </c:extLst>
        </c:ser>
        <c:ser>
          <c:idx val="1"/>
          <c:order val="1"/>
          <c:tx>
            <c:strRef>
              <c:f>'Wild RP results'!$F$14</c:f>
              <c:strCache>
                <c:ptCount val="1"/>
                <c:pt idx="0">
                  <c:v>Production - Preparation</c:v>
                </c:pt>
              </c:strCache>
            </c:strRef>
          </c:tx>
          <c:spPr>
            <a:solidFill>
              <a:schemeClr val="accent2"/>
            </a:solidFill>
            <a:ln>
              <a:noFill/>
            </a:ln>
            <a:effectLst/>
          </c:spPr>
          <c:invertIfNegative val="0"/>
          <c:cat>
            <c:strRef>
              <c:f>'Wild RP results'!$A$16:$A$44</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'Wild RP results'!$F$16:$F$44</c:f>
              <c:numCache>
                <c:formatCode>0%</c:formatCode>
                <c:ptCount val="29"/>
                <c:pt idx="0">
                  <c:v>4.0854000275757016E-2</c:v>
                </c:pt>
                <c:pt idx="1">
                  <c:v>0.10224512051520375</c:v>
                </c:pt>
                <c:pt idx="2">
                  <c:v>0.57916679718838127</c:v>
                </c:pt>
                <c:pt idx="3">
                  <c:v>0.10124686377303486</c:v>
                </c:pt>
                <c:pt idx="4">
                  <c:v>9.4658874091013666E-3</c:v>
                </c:pt>
                <c:pt idx="5">
                  <c:v>4.7222779477000806E-2</c:v>
                </c:pt>
                <c:pt idx="6">
                  <c:v>0.27689039681582223</c:v>
                </c:pt>
                <c:pt idx="7">
                  <c:v>6.8694776734463295E-2</c:v>
                </c:pt>
                <c:pt idx="8">
                  <c:v>5.9215147880208284E-2</c:v>
                </c:pt>
                <c:pt idx="9">
                  <c:v>0.26773941506946591</c:v>
                </c:pt>
                <c:pt idx="10">
                  <c:v>2.2288602345475365E-2</c:v>
                </c:pt>
                <c:pt idx="11">
                  <c:v>2.4374190833266286E-2</c:v>
                </c:pt>
                <c:pt idx="12">
                  <c:v>4.6292942779099011E-2</c:v>
                </c:pt>
                <c:pt idx="13">
                  <c:v>1.8618943827786415E-2</c:v>
                </c:pt>
                <c:pt idx="14">
                  <c:v>3.4748691874851002E-2</c:v>
                </c:pt>
                <c:pt idx="15">
                  <c:v>0</c:v>
                </c:pt>
                <c:pt idx="16">
                  <c:v>1.9551919051318513E-2</c:v>
                </c:pt>
                <c:pt idx="17">
                  <c:v>6.680868098835914E-2</c:v>
                </c:pt>
                <c:pt idx="18">
                  <c:v>3.9676262315548903E-2</c:v>
                </c:pt>
                <c:pt idx="19">
                  <c:v>6.612552534351937E-2</c:v>
                </c:pt>
                <c:pt idx="20">
                  <c:v>3.062057188499813E-2</c:v>
                </c:pt>
                <c:pt idx="21">
                  <c:v>3.1969420617132871E-2</c:v>
                </c:pt>
                <c:pt idx="22">
                  <c:v>0.57819827880872265</c:v>
                </c:pt>
                <c:pt idx="23">
                  <c:v>3.6844388500017984E-2</c:v>
                </c:pt>
                <c:pt idx="24">
                  <c:v>2.1792355424333782E-4</c:v>
                </c:pt>
                <c:pt idx="25">
                  <c:v>1.874017339651695E-2</c:v>
                </c:pt>
                <c:pt idx="26">
                  <c:v>0.13407030861940106</c:v>
                </c:pt>
                <c:pt idx="27">
                  <c:v>0.20419658495877741</c:v>
                </c:pt>
                <c:pt idx="28">
                  <c:v>0.13101273532026977</c:v>
                </c:pt>
              </c:numCache>
            </c:numRef>
          </c:val>
          <c:extLst>
            <c:ext xmlns:c16="http://schemas.microsoft.com/office/drawing/2014/chart" uri="{C3380CC4-5D6E-409C-BE32-E72D297353CC}">
              <c16:uniqueId val="{00000001-02A3-4CA9-A82F-0BF5B712A036}"/>
            </c:ext>
          </c:extLst>
        </c:ser>
        <c:ser>
          <c:idx val="2"/>
          <c:order val="2"/>
          <c:tx>
            <c:strRef>
              <c:f>'Wild RP results'!$G$14</c:f>
              <c:strCache>
                <c:ptCount val="1"/>
                <c:pt idx="0">
                  <c:v>Distribution - Transport landing-retailer</c:v>
                </c:pt>
              </c:strCache>
            </c:strRef>
          </c:tx>
          <c:spPr>
            <a:solidFill>
              <a:schemeClr val="accent3"/>
            </a:solidFill>
            <a:ln>
              <a:noFill/>
            </a:ln>
            <a:effectLst/>
          </c:spPr>
          <c:invertIfNegative val="0"/>
          <c:cat>
            <c:strRef>
              <c:f>'Wild RP results'!$A$16:$A$44</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'Wild RP results'!$G$16:$G$44</c:f>
              <c:numCache>
                <c:formatCode>0%</c:formatCode>
                <c:ptCount val="29"/>
                <c:pt idx="0">
                  <c:v>2.0910149360869166E-4</c:v>
                </c:pt>
                <c:pt idx="1">
                  <c:v>2.6402638809791995E-4</c:v>
                </c:pt>
                <c:pt idx="2">
                  <c:v>8.2206876985964729E-6</c:v>
                </c:pt>
                <c:pt idx="3">
                  <c:v>2.6788682308721785E-4</c:v>
                </c:pt>
                <c:pt idx="4">
                  <c:v>6.6017385396882651E-6</c:v>
                </c:pt>
                <c:pt idx="5">
                  <c:v>9.1798394148107111E-6</c:v>
                </c:pt>
                <c:pt idx="6">
                  <c:v>6.0409648406701426E-6</c:v>
                </c:pt>
                <c:pt idx="7">
                  <c:v>1.5745271449960941E-5</c:v>
                </c:pt>
                <c:pt idx="8">
                  <c:v>1.6744107578001426E-6</c:v>
                </c:pt>
                <c:pt idx="9">
                  <c:v>1.7541418218426466E-11</c:v>
                </c:pt>
                <c:pt idx="10">
                  <c:v>6.274449989391269E-5</c:v>
                </c:pt>
                <c:pt idx="11">
                  <c:v>2.6408861884508954E-4</c:v>
                </c:pt>
                <c:pt idx="12">
                  <c:v>7.1504316966995238E-7</c:v>
                </c:pt>
                <c:pt idx="13">
                  <c:v>2.661229741937099E-4</c:v>
                </c:pt>
                <c:pt idx="14">
                  <c:v>8.7065547978978194E-6</c:v>
                </c:pt>
                <c:pt idx="15">
                  <c:v>0</c:v>
                </c:pt>
                <c:pt idx="16">
                  <c:v>5.037540265463905E-6</c:v>
                </c:pt>
                <c:pt idx="17">
                  <c:v>1.6446919854887415E-5</c:v>
                </c:pt>
                <c:pt idx="18">
                  <c:v>3.0421189120752186E-5</c:v>
                </c:pt>
                <c:pt idx="19">
                  <c:v>9.690965787985334E-5</c:v>
                </c:pt>
                <c:pt idx="20">
                  <c:v>6.1354907293828933E-6</c:v>
                </c:pt>
                <c:pt idx="21">
                  <c:v>8.1492075775543895E-6</c:v>
                </c:pt>
                <c:pt idx="22">
                  <c:v>1.4951502027822794E-5</c:v>
                </c:pt>
                <c:pt idx="23">
                  <c:v>1.0298303198241432E-5</c:v>
                </c:pt>
                <c:pt idx="24">
                  <c:v>9.9428827759168337E-10</c:v>
                </c:pt>
                <c:pt idx="25">
                  <c:v>1.6635343252705315E-4</c:v>
                </c:pt>
                <c:pt idx="26">
                  <c:v>1.8697267485254287E-5</c:v>
                </c:pt>
                <c:pt idx="27">
                  <c:v>4.6319551037180291E-6</c:v>
                </c:pt>
                <c:pt idx="28">
                  <c:v>2.4407353850000556E-6</c:v>
                </c:pt>
              </c:numCache>
            </c:numRef>
          </c:val>
          <c:extLst>
            <c:ext xmlns:c16="http://schemas.microsoft.com/office/drawing/2014/chart" uri="{C3380CC4-5D6E-409C-BE32-E72D297353CC}">
              <c16:uniqueId val="{00000002-02A3-4CA9-A82F-0BF5B712A036}"/>
            </c:ext>
          </c:extLst>
        </c:ser>
        <c:ser>
          <c:idx val="3"/>
          <c:order val="3"/>
          <c:tx>
            <c:strRef>
              <c:f>'Wild RP results'!$H$14</c:f>
              <c:strCache>
                <c:ptCount val="1"/>
                <c:pt idx="0">
                  <c:v>Distribution - Transport preparation-retailer</c:v>
                </c:pt>
              </c:strCache>
            </c:strRef>
          </c:tx>
          <c:spPr>
            <a:solidFill>
              <a:schemeClr val="accent4"/>
            </a:solidFill>
            <a:ln>
              <a:noFill/>
            </a:ln>
            <a:effectLst/>
          </c:spPr>
          <c:invertIfNegative val="0"/>
          <c:cat>
            <c:strRef>
              <c:f>'Wild RP results'!$A$16:$A$44</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'Wild RP results'!$H$16:$H$44</c:f>
              <c:numCache>
                <c:formatCode>0%</c:formatCode>
                <c:ptCount val="29"/>
                <c:pt idx="0">
                  <c:v>2.0644215620065674E-5</c:v>
                </c:pt>
                <c:pt idx="1">
                  <c:v>1.660474770660374E-5</c:v>
                </c:pt>
                <c:pt idx="2">
                  <c:v>6.9254142607017179E-6</c:v>
                </c:pt>
                <c:pt idx="3">
                  <c:v>1.6732220049602317E-5</c:v>
                </c:pt>
                <c:pt idx="4">
                  <c:v>8.5826704318494783E-6</c:v>
                </c:pt>
                <c:pt idx="5">
                  <c:v>1.0896165106769977E-5</c:v>
                </c:pt>
                <c:pt idx="6">
                  <c:v>4.4815653351090849E-6</c:v>
                </c:pt>
                <c:pt idx="7">
                  <c:v>1.9021051455759859E-5</c:v>
                </c:pt>
                <c:pt idx="8">
                  <c:v>1.2257071428671193E-6</c:v>
                </c:pt>
                <c:pt idx="9">
                  <c:v>8.4434475787187578E-12</c:v>
                </c:pt>
                <c:pt idx="10">
                  <c:v>1.1271671058757801E-5</c:v>
                </c:pt>
                <c:pt idx="11">
                  <c:v>1.8389800394103503E-5</c:v>
                </c:pt>
                <c:pt idx="12">
                  <c:v>8.8707434625548563E-7</c:v>
                </c:pt>
                <c:pt idx="13">
                  <c:v>1.8644255343205916E-5</c:v>
                </c:pt>
                <c:pt idx="14">
                  <c:v>6.3070697252314478E-6</c:v>
                </c:pt>
                <c:pt idx="15">
                  <c:v>0</c:v>
                </c:pt>
                <c:pt idx="16">
                  <c:v>6.0745401168090472E-6</c:v>
                </c:pt>
                <c:pt idx="17">
                  <c:v>6.7976279924953794E-6</c:v>
                </c:pt>
                <c:pt idx="18">
                  <c:v>7.4364321200508882E-6</c:v>
                </c:pt>
                <c:pt idx="19">
                  <c:v>8.8827467327294048E-6</c:v>
                </c:pt>
                <c:pt idx="20">
                  <c:v>7.1008533649534608E-6</c:v>
                </c:pt>
                <c:pt idx="21">
                  <c:v>2.830275554028129E-6</c:v>
                </c:pt>
                <c:pt idx="22">
                  <c:v>9.6990513626494731E-6</c:v>
                </c:pt>
                <c:pt idx="23">
                  <c:v>1.2276975028399229E-5</c:v>
                </c:pt>
                <c:pt idx="24">
                  <c:v>6.5118468376491264E-10</c:v>
                </c:pt>
                <c:pt idx="25">
                  <c:v>1.4414485132561898E-5</c:v>
                </c:pt>
                <c:pt idx="26">
                  <c:v>1.8692240152650871E-5</c:v>
                </c:pt>
                <c:pt idx="27">
                  <c:v>3.5671456623568071E-6</c:v>
                </c:pt>
                <c:pt idx="28">
                  <c:v>2.7105435780593597E-6</c:v>
                </c:pt>
              </c:numCache>
            </c:numRef>
          </c:val>
          <c:extLst>
            <c:ext xmlns:c16="http://schemas.microsoft.com/office/drawing/2014/chart" uri="{C3380CC4-5D6E-409C-BE32-E72D297353CC}">
              <c16:uniqueId val="{00000003-02A3-4CA9-A82F-0BF5B712A036}"/>
            </c:ext>
          </c:extLst>
        </c:ser>
        <c:ser>
          <c:idx val="4"/>
          <c:order val="4"/>
          <c:tx>
            <c:strRef>
              <c:f>'Wild RP results'!$I$14</c:f>
              <c:strCache>
                <c:ptCount val="1"/>
                <c:pt idx="0">
                  <c:v>Distribution - Packaging</c:v>
                </c:pt>
              </c:strCache>
            </c:strRef>
          </c:tx>
          <c:spPr>
            <a:solidFill>
              <a:schemeClr val="accent5"/>
            </a:solidFill>
            <a:ln>
              <a:noFill/>
            </a:ln>
            <a:effectLst/>
          </c:spPr>
          <c:invertIfNegative val="0"/>
          <c:cat>
            <c:strRef>
              <c:f>'Wild RP results'!$A$16:$A$44</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'Wild RP results'!$I$16:$I$44</c:f>
              <c:numCache>
                <c:formatCode>0%</c:formatCode>
                <c:ptCount val="29"/>
                <c:pt idx="0">
                  <c:v>9.9043224289953422E-2</c:v>
                </c:pt>
                <c:pt idx="1">
                  <c:v>0.24408882253576897</c:v>
                </c:pt>
                <c:pt idx="2">
                  <c:v>4.9673547555604478E-2</c:v>
                </c:pt>
                <c:pt idx="3">
                  <c:v>0.2474235984326649</c:v>
                </c:pt>
                <c:pt idx="4">
                  <c:v>1.141370418595229E-2</c:v>
                </c:pt>
                <c:pt idx="5">
                  <c:v>0.12277424051966301</c:v>
                </c:pt>
                <c:pt idx="6">
                  <c:v>6.3396358729918376E-2</c:v>
                </c:pt>
                <c:pt idx="7">
                  <c:v>0.20696396226611141</c:v>
                </c:pt>
                <c:pt idx="8">
                  <c:v>2.2254290565388968E-2</c:v>
                </c:pt>
                <c:pt idx="9">
                  <c:v>4.470547817932062E-10</c:v>
                </c:pt>
                <c:pt idx="10">
                  <c:v>4.6407983318187497E-2</c:v>
                </c:pt>
                <c:pt idx="11">
                  <c:v>4.3646418366168997E-2</c:v>
                </c:pt>
                <c:pt idx="12">
                  <c:v>6.994434722695792E-3</c:v>
                </c:pt>
                <c:pt idx="13">
                  <c:v>4.3331361845945125E-2</c:v>
                </c:pt>
                <c:pt idx="14">
                  <c:v>0.16063871799812243</c:v>
                </c:pt>
                <c:pt idx="15">
                  <c:v>0</c:v>
                </c:pt>
                <c:pt idx="16">
                  <c:v>7.5936116103188039E-2</c:v>
                </c:pt>
                <c:pt idx="17">
                  <c:v>0.33933222187328588</c:v>
                </c:pt>
                <c:pt idx="18">
                  <c:v>0.12522445780031424</c:v>
                </c:pt>
                <c:pt idx="19">
                  <c:v>0.10113614673136527</c:v>
                </c:pt>
                <c:pt idx="20">
                  <c:v>0.13768450228877216</c:v>
                </c:pt>
                <c:pt idx="21">
                  <c:v>5.6897085988772758E-2</c:v>
                </c:pt>
                <c:pt idx="22">
                  <c:v>0.21795338723842125</c:v>
                </c:pt>
                <c:pt idx="23">
                  <c:v>0.50475756490428492</c:v>
                </c:pt>
                <c:pt idx="24">
                  <c:v>2.6901044898727971E-6</c:v>
                </c:pt>
                <c:pt idx="25">
                  <c:v>5.2215893597042179E-2</c:v>
                </c:pt>
                <c:pt idx="26">
                  <c:v>0.28526331544593336</c:v>
                </c:pt>
                <c:pt idx="27">
                  <c:v>8.0056415610956864E-3</c:v>
                </c:pt>
                <c:pt idx="28">
                  <c:v>0.63248723199615109</c:v>
                </c:pt>
              </c:numCache>
            </c:numRef>
          </c:val>
          <c:extLst>
            <c:ext xmlns:c16="http://schemas.microsoft.com/office/drawing/2014/chart" uri="{C3380CC4-5D6E-409C-BE32-E72D297353CC}">
              <c16:uniqueId val="{00000004-02A3-4CA9-A82F-0BF5B712A036}"/>
            </c:ext>
          </c:extLst>
        </c:ser>
        <c:ser>
          <c:idx val="5"/>
          <c:order val="5"/>
          <c:tx>
            <c:strRef>
              <c:f>'Wild RP results'!$J$14</c:f>
              <c:strCache>
                <c:ptCount val="1"/>
                <c:pt idx="0">
                  <c:v>Consumption - Retailer</c:v>
                </c:pt>
              </c:strCache>
            </c:strRef>
          </c:tx>
          <c:spPr>
            <a:solidFill>
              <a:schemeClr val="accent6"/>
            </a:solidFill>
            <a:ln>
              <a:noFill/>
            </a:ln>
            <a:effectLst/>
          </c:spPr>
          <c:invertIfNegative val="0"/>
          <c:cat>
            <c:strRef>
              <c:f>'Wild RP results'!$A$16:$A$44</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'Wild RP results'!$J$16:$J$44</c:f>
              <c:numCache>
                <c:formatCode>0%</c:formatCode>
                <c:ptCount val="29"/>
                <c:pt idx="0">
                  <c:v>5.7006789368569425E-3</c:v>
                </c:pt>
                <c:pt idx="1">
                  <c:v>1.505327454145404E-2</c:v>
                </c:pt>
                <c:pt idx="2">
                  <c:v>3.3335375445223143E-2</c:v>
                </c:pt>
                <c:pt idx="3">
                  <c:v>1.5124872731584173E-2</c:v>
                </c:pt>
                <c:pt idx="4">
                  <c:v>1.3465743151468692E-3</c:v>
                </c:pt>
                <c:pt idx="5">
                  <c:v>6.0788163149079512E-3</c:v>
                </c:pt>
                <c:pt idx="6">
                  <c:v>2.6688979387616406E-2</c:v>
                </c:pt>
                <c:pt idx="7">
                  <c:v>7.5707085191111315E-3</c:v>
                </c:pt>
                <c:pt idx="8">
                  <c:v>7.855929260920224E-3</c:v>
                </c:pt>
                <c:pt idx="9">
                  <c:v>2.5766438505807851E-6</c:v>
                </c:pt>
                <c:pt idx="10">
                  <c:v>3.0261315390981897E-3</c:v>
                </c:pt>
                <c:pt idx="11">
                  <c:v>2.8435233732924652E-3</c:v>
                </c:pt>
                <c:pt idx="12">
                  <c:v>1.9537809719081495E-3</c:v>
                </c:pt>
                <c:pt idx="13">
                  <c:v>2.5361975785050746E-3</c:v>
                </c:pt>
                <c:pt idx="14">
                  <c:v>3.7883843254015877E-3</c:v>
                </c:pt>
                <c:pt idx="15">
                  <c:v>0</c:v>
                </c:pt>
                <c:pt idx="16">
                  <c:v>1.3310845167647919E-3</c:v>
                </c:pt>
                <c:pt idx="17">
                  <c:v>8.9724458345529171E-3</c:v>
                </c:pt>
                <c:pt idx="18">
                  <c:v>4.5693905623944327E-3</c:v>
                </c:pt>
                <c:pt idx="19">
                  <c:v>8.23174881536071E-3</c:v>
                </c:pt>
                <c:pt idx="20">
                  <c:v>3.3108263709843476E-3</c:v>
                </c:pt>
                <c:pt idx="21">
                  <c:v>3.1538793156845263E-3</c:v>
                </c:pt>
                <c:pt idx="22">
                  <c:v>9.0690803787953231E-2</c:v>
                </c:pt>
                <c:pt idx="23">
                  <c:v>6.1650352714812595E-3</c:v>
                </c:pt>
                <c:pt idx="24">
                  <c:v>2.409269551673905E-5</c:v>
                </c:pt>
                <c:pt idx="25">
                  <c:v>2.5871316341121733E-3</c:v>
                </c:pt>
                <c:pt idx="26">
                  <c:v>2.0660157091859109E-2</c:v>
                </c:pt>
                <c:pt idx="27">
                  <c:v>6.5606459707715176E-4</c:v>
                </c:pt>
                <c:pt idx="28">
                  <c:v>6.2107254092387976E-3</c:v>
                </c:pt>
              </c:numCache>
            </c:numRef>
          </c:val>
          <c:extLst>
            <c:ext xmlns:c16="http://schemas.microsoft.com/office/drawing/2014/chart" uri="{C3380CC4-5D6E-409C-BE32-E72D297353CC}">
              <c16:uniqueId val="{00000005-02A3-4CA9-A82F-0BF5B712A036}"/>
            </c:ext>
          </c:extLst>
        </c:ser>
        <c:dLbls>
          <c:showLegendKey val="0"/>
          <c:showVal val="0"/>
          <c:showCatName val="0"/>
          <c:showSerName val="0"/>
          <c:showPercent val="0"/>
          <c:showBubbleSize val="0"/>
        </c:dLbls>
        <c:gapWidth val="150"/>
        <c:overlap val="100"/>
        <c:axId val="2125422639"/>
        <c:axId val="2121630367"/>
      </c:barChart>
      <c:catAx>
        <c:axId val="2125422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121630367"/>
        <c:crosses val="autoZero"/>
        <c:auto val="1"/>
        <c:lblAlgn val="ctr"/>
        <c:lblOffset val="100"/>
        <c:noMultiLvlLbl val="0"/>
      </c:catAx>
      <c:valAx>
        <c:axId val="21216303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5422639"/>
        <c:crosses val="autoZero"/>
        <c:crossBetween val="between"/>
      </c:valAx>
      <c:spPr>
        <a:noFill/>
        <a:ln>
          <a:noFill/>
        </a:ln>
        <a:effectLst/>
      </c:spPr>
    </c:plotArea>
    <c:legend>
      <c:legendPos val="b"/>
      <c:layout>
        <c:manualLayout>
          <c:xMode val="edge"/>
          <c:yMode val="edge"/>
          <c:x val="1.3980099085552996E-2"/>
          <c:y val="0.88359944167309601"/>
          <c:w val="0.96515712976169765"/>
          <c:h val="0.11561540562428474"/>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nb-NO" sz="2800"/>
              <a:t>Stages contribution to most important impact</a:t>
            </a:r>
            <a:r>
              <a:rPr lang="nb-NO" sz="2800" baseline="0"/>
              <a:t> categories</a:t>
            </a:r>
            <a:endParaRPr lang="nb-NO" sz="2800"/>
          </a:p>
        </c:rich>
      </c:tx>
      <c:layout>
        <c:manualLayout>
          <c:xMode val="edge"/>
          <c:yMode val="edge"/>
          <c:x val="0.29600248524951256"/>
          <c:y val="0"/>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119748108508477E-2"/>
          <c:y val="3.9358927502794565E-2"/>
          <c:w val="0.96222284524151247"/>
          <c:h val="0.62139994063467463"/>
        </c:manualLayout>
      </c:layout>
      <c:barChart>
        <c:barDir val="col"/>
        <c:grouping val="percentStacked"/>
        <c:varyColors val="0"/>
        <c:ser>
          <c:idx val="0"/>
          <c:order val="0"/>
          <c:tx>
            <c:strRef>
              <c:f>'Wild RP results'!$E$3</c:f>
              <c:strCache>
                <c:ptCount val="1"/>
                <c:pt idx="0">
                  <c:v>Raw material acquisition - Fishing</c:v>
                </c:pt>
              </c:strCache>
            </c:strRef>
          </c:tx>
          <c:spPr>
            <a:solidFill>
              <a:schemeClr val="accent1"/>
            </a:solidFill>
            <a:ln>
              <a:noFill/>
            </a:ln>
            <a:effectLst/>
          </c:spPr>
          <c:invertIfNegative val="0"/>
          <c:cat>
            <c:strRef>
              <c:f>'Wild RP results'!$D$4:$D$9</c:f>
              <c:strCache>
                <c:ptCount val="6"/>
                <c:pt idx="0">
                  <c:v>Climate change</c:v>
                </c:pt>
                <c:pt idx="1">
                  <c:v>Particulate Matter</c:v>
                </c:pt>
                <c:pt idx="2">
                  <c:v>Resource use, fossils</c:v>
                </c:pt>
                <c:pt idx="3">
                  <c:v>Photochemical ozone formation</c:v>
                </c:pt>
                <c:pt idx="4">
                  <c:v>Acidification</c:v>
                </c:pt>
                <c:pt idx="5">
                  <c:v>Eutrophication, terrestrial</c:v>
                </c:pt>
              </c:strCache>
            </c:strRef>
          </c:cat>
          <c:val>
            <c:numRef>
              <c:f>'Wild RP results'!$E$4:$E$9</c:f>
              <c:numCache>
                <c:formatCode>General</c:formatCode>
                <c:ptCount val="6"/>
                <c:pt idx="0">
                  <c:v>0.63833215127176879</c:v>
                </c:pt>
                <c:pt idx="1">
                  <c:v>0.99975529200027713</c:v>
                </c:pt>
                <c:pt idx="2">
                  <c:v>0.55996882933516878</c:v>
                </c:pt>
                <c:pt idx="3">
                  <c:v>0.92627603345466913</c:v>
                </c:pt>
                <c:pt idx="4">
                  <c:v>0.85417235078820375</c:v>
                </c:pt>
                <c:pt idx="5">
                  <c:v>0.73225800781364403</c:v>
                </c:pt>
              </c:numCache>
            </c:numRef>
          </c:val>
          <c:extLst>
            <c:ext xmlns:c16="http://schemas.microsoft.com/office/drawing/2014/chart" uri="{C3380CC4-5D6E-409C-BE32-E72D297353CC}">
              <c16:uniqueId val="{00000000-3BE1-4D93-A854-19586702D723}"/>
            </c:ext>
          </c:extLst>
        </c:ser>
        <c:ser>
          <c:idx val="1"/>
          <c:order val="1"/>
          <c:tx>
            <c:strRef>
              <c:f>'Wild RP results'!$F$3</c:f>
              <c:strCache>
                <c:ptCount val="1"/>
                <c:pt idx="0">
                  <c:v>Production - Preparation</c:v>
                </c:pt>
              </c:strCache>
            </c:strRef>
          </c:tx>
          <c:spPr>
            <a:solidFill>
              <a:schemeClr val="accent2"/>
            </a:solidFill>
            <a:ln>
              <a:noFill/>
            </a:ln>
            <a:effectLst/>
          </c:spPr>
          <c:invertIfNegative val="0"/>
          <c:cat>
            <c:strRef>
              <c:f>'Wild RP results'!$D$4:$D$9</c:f>
              <c:strCache>
                <c:ptCount val="6"/>
                <c:pt idx="0">
                  <c:v>Climate change</c:v>
                </c:pt>
                <c:pt idx="1">
                  <c:v>Particulate Matter</c:v>
                </c:pt>
                <c:pt idx="2">
                  <c:v>Resource use, fossils</c:v>
                </c:pt>
                <c:pt idx="3">
                  <c:v>Photochemical ozone formation</c:v>
                </c:pt>
                <c:pt idx="4">
                  <c:v>Acidification</c:v>
                </c:pt>
                <c:pt idx="5">
                  <c:v>Eutrophication, terrestrial</c:v>
                </c:pt>
              </c:strCache>
            </c:strRef>
          </c:cat>
          <c:val>
            <c:numRef>
              <c:f>'Wild RP results'!$F$4:$F$9</c:f>
              <c:numCache>
                <c:formatCode>General</c:formatCode>
                <c:ptCount val="6"/>
                <c:pt idx="0">
                  <c:v>0.63833215127176879</c:v>
                </c:pt>
                <c:pt idx="1">
                  <c:v>0.99975529200027713</c:v>
                </c:pt>
                <c:pt idx="2">
                  <c:v>0.55996882933516878</c:v>
                </c:pt>
                <c:pt idx="3">
                  <c:v>0.92627603345466913</c:v>
                </c:pt>
                <c:pt idx="4">
                  <c:v>0.85417235078820375</c:v>
                </c:pt>
                <c:pt idx="5">
                  <c:v>0.73225800781364403</c:v>
                </c:pt>
              </c:numCache>
            </c:numRef>
          </c:val>
          <c:extLst>
            <c:ext xmlns:c16="http://schemas.microsoft.com/office/drawing/2014/chart" uri="{C3380CC4-5D6E-409C-BE32-E72D297353CC}">
              <c16:uniqueId val="{00000001-3BE1-4D93-A854-19586702D723}"/>
            </c:ext>
          </c:extLst>
        </c:ser>
        <c:ser>
          <c:idx val="2"/>
          <c:order val="2"/>
          <c:tx>
            <c:strRef>
              <c:f>'Wild RP results'!$G$3</c:f>
              <c:strCache>
                <c:ptCount val="1"/>
                <c:pt idx="0">
                  <c:v>Distribution - Transport landing-retailer</c:v>
                </c:pt>
              </c:strCache>
            </c:strRef>
          </c:tx>
          <c:spPr>
            <a:solidFill>
              <a:schemeClr val="accent3"/>
            </a:solidFill>
            <a:ln>
              <a:noFill/>
            </a:ln>
            <a:effectLst/>
          </c:spPr>
          <c:invertIfNegative val="0"/>
          <c:cat>
            <c:strRef>
              <c:f>'Wild RP results'!$D$4:$D$9</c:f>
              <c:strCache>
                <c:ptCount val="6"/>
                <c:pt idx="0">
                  <c:v>Climate change</c:v>
                </c:pt>
                <c:pt idx="1">
                  <c:v>Particulate Matter</c:v>
                </c:pt>
                <c:pt idx="2">
                  <c:v>Resource use, fossils</c:v>
                </c:pt>
                <c:pt idx="3">
                  <c:v>Photochemical ozone formation</c:v>
                </c:pt>
                <c:pt idx="4">
                  <c:v>Acidification</c:v>
                </c:pt>
                <c:pt idx="5">
                  <c:v>Eutrophication, terrestrial</c:v>
                </c:pt>
              </c:strCache>
            </c:strRef>
          </c:cat>
          <c:val>
            <c:numRef>
              <c:f>'Wild RP results'!$G$4:$G$9</c:f>
              <c:numCache>
                <c:formatCode>General</c:formatCode>
                <c:ptCount val="6"/>
                <c:pt idx="0">
                  <c:v>0.10224512051520375</c:v>
                </c:pt>
                <c:pt idx="1">
                  <c:v>2.1792355424333782E-4</c:v>
                </c:pt>
                <c:pt idx="2">
                  <c:v>0.13407030861940106</c:v>
                </c:pt>
                <c:pt idx="3">
                  <c:v>1.874017339651695E-2</c:v>
                </c:pt>
                <c:pt idx="4">
                  <c:v>4.0854000275757016E-2</c:v>
                </c:pt>
                <c:pt idx="5">
                  <c:v>0.26773941506946591</c:v>
                </c:pt>
              </c:numCache>
            </c:numRef>
          </c:val>
          <c:extLst>
            <c:ext xmlns:c16="http://schemas.microsoft.com/office/drawing/2014/chart" uri="{C3380CC4-5D6E-409C-BE32-E72D297353CC}">
              <c16:uniqueId val="{00000002-3BE1-4D93-A854-19586702D723}"/>
            </c:ext>
          </c:extLst>
        </c:ser>
        <c:ser>
          <c:idx val="3"/>
          <c:order val="3"/>
          <c:tx>
            <c:strRef>
              <c:f>'Wild RP results'!$H$3</c:f>
              <c:strCache>
                <c:ptCount val="1"/>
                <c:pt idx="0">
                  <c:v>Distribution - Transport preparation-retailer</c:v>
                </c:pt>
              </c:strCache>
            </c:strRef>
          </c:tx>
          <c:spPr>
            <a:solidFill>
              <a:schemeClr val="accent4"/>
            </a:solidFill>
            <a:ln>
              <a:noFill/>
            </a:ln>
            <a:effectLst/>
          </c:spPr>
          <c:invertIfNegative val="0"/>
          <c:cat>
            <c:strRef>
              <c:f>'Wild RP results'!$D$4:$D$9</c:f>
              <c:strCache>
                <c:ptCount val="6"/>
                <c:pt idx="0">
                  <c:v>Climate change</c:v>
                </c:pt>
                <c:pt idx="1">
                  <c:v>Particulate Matter</c:v>
                </c:pt>
                <c:pt idx="2">
                  <c:v>Resource use, fossils</c:v>
                </c:pt>
                <c:pt idx="3">
                  <c:v>Photochemical ozone formation</c:v>
                </c:pt>
                <c:pt idx="4">
                  <c:v>Acidification</c:v>
                </c:pt>
                <c:pt idx="5">
                  <c:v>Eutrophication, terrestrial</c:v>
                </c:pt>
              </c:strCache>
            </c:strRef>
          </c:cat>
          <c:val>
            <c:numRef>
              <c:f>'Wild RP results'!$H$4:$H$9</c:f>
              <c:numCache>
                <c:formatCode>General</c:formatCode>
                <c:ptCount val="6"/>
                <c:pt idx="0">
                  <c:v>2.6402638809791995E-4</c:v>
                </c:pt>
                <c:pt idx="1">
                  <c:v>9.9428827759168337E-10</c:v>
                </c:pt>
                <c:pt idx="2">
                  <c:v>1.8697267485254287E-5</c:v>
                </c:pt>
                <c:pt idx="3">
                  <c:v>1.6635343252705315E-4</c:v>
                </c:pt>
                <c:pt idx="4">
                  <c:v>2.0910149360869166E-4</c:v>
                </c:pt>
                <c:pt idx="5">
                  <c:v>1.7541418218426466E-11</c:v>
                </c:pt>
              </c:numCache>
            </c:numRef>
          </c:val>
          <c:extLst>
            <c:ext xmlns:c16="http://schemas.microsoft.com/office/drawing/2014/chart" uri="{C3380CC4-5D6E-409C-BE32-E72D297353CC}">
              <c16:uniqueId val="{00000003-3BE1-4D93-A854-19586702D723}"/>
            </c:ext>
          </c:extLst>
        </c:ser>
        <c:ser>
          <c:idx val="4"/>
          <c:order val="4"/>
          <c:tx>
            <c:strRef>
              <c:f>'Wild RP results'!$I$3</c:f>
              <c:strCache>
                <c:ptCount val="1"/>
                <c:pt idx="0">
                  <c:v>Distribution - Packaging</c:v>
                </c:pt>
              </c:strCache>
            </c:strRef>
          </c:tx>
          <c:spPr>
            <a:solidFill>
              <a:schemeClr val="accent5"/>
            </a:solidFill>
            <a:ln>
              <a:noFill/>
            </a:ln>
            <a:effectLst/>
          </c:spPr>
          <c:invertIfNegative val="0"/>
          <c:cat>
            <c:strRef>
              <c:f>'Wild RP results'!$D$4:$D$9</c:f>
              <c:strCache>
                <c:ptCount val="6"/>
                <c:pt idx="0">
                  <c:v>Climate change</c:v>
                </c:pt>
                <c:pt idx="1">
                  <c:v>Particulate Matter</c:v>
                </c:pt>
                <c:pt idx="2">
                  <c:v>Resource use, fossils</c:v>
                </c:pt>
                <c:pt idx="3">
                  <c:v>Photochemical ozone formation</c:v>
                </c:pt>
                <c:pt idx="4">
                  <c:v>Acidification</c:v>
                </c:pt>
                <c:pt idx="5">
                  <c:v>Eutrophication, terrestrial</c:v>
                </c:pt>
              </c:strCache>
            </c:strRef>
          </c:cat>
          <c:val>
            <c:numRef>
              <c:f>'Wild RP results'!$I$4:$I$9</c:f>
              <c:numCache>
                <c:formatCode>General</c:formatCode>
                <c:ptCount val="6"/>
                <c:pt idx="0">
                  <c:v>1.660474770660374E-5</c:v>
                </c:pt>
                <c:pt idx="1">
                  <c:v>6.5118468376491264E-10</c:v>
                </c:pt>
                <c:pt idx="2">
                  <c:v>1.8692240152650871E-5</c:v>
                </c:pt>
                <c:pt idx="3">
                  <c:v>1.4414485132561898E-5</c:v>
                </c:pt>
                <c:pt idx="4">
                  <c:v>2.0644215620065674E-5</c:v>
                </c:pt>
                <c:pt idx="5">
                  <c:v>8.4434475787187578E-12</c:v>
                </c:pt>
              </c:numCache>
            </c:numRef>
          </c:val>
          <c:extLst>
            <c:ext xmlns:c16="http://schemas.microsoft.com/office/drawing/2014/chart" uri="{C3380CC4-5D6E-409C-BE32-E72D297353CC}">
              <c16:uniqueId val="{00000004-3BE1-4D93-A854-19586702D723}"/>
            </c:ext>
          </c:extLst>
        </c:ser>
        <c:ser>
          <c:idx val="5"/>
          <c:order val="5"/>
          <c:tx>
            <c:strRef>
              <c:f>'Wild RP results'!$J$3</c:f>
              <c:strCache>
                <c:ptCount val="1"/>
                <c:pt idx="0">
                  <c:v>Consumption - Retailer</c:v>
                </c:pt>
              </c:strCache>
            </c:strRef>
          </c:tx>
          <c:spPr>
            <a:solidFill>
              <a:schemeClr val="accent6"/>
            </a:solidFill>
            <a:ln>
              <a:noFill/>
            </a:ln>
            <a:effectLst/>
          </c:spPr>
          <c:invertIfNegative val="0"/>
          <c:cat>
            <c:strRef>
              <c:f>'Wild RP results'!$D$4:$D$9</c:f>
              <c:strCache>
                <c:ptCount val="6"/>
                <c:pt idx="0">
                  <c:v>Climate change</c:v>
                </c:pt>
                <c:pt idx="1">
                  <c:v>Particulate Matter</c:v>
                </c:pt>
                <c:pt idx="2">
                  <c:v>Resource use, fossils</c:v>
                </c:pt>
                <c:pt idx="3">
                  <c:v>Photochemical ozone formation</c:v>
                </c:pt>
                <c:pt idx="4">
                  <c:v>Acidification</c:v>
                </c:pt>
                <c:pt idx="5">
                  <c:v>Eutrophication, terrestrial</c:v>
                </c:pt>
              </c:strCache>
            </c:strRef>
          </c:cat>
          <c:val>
            <c:numRef>
              <c:f>'Wild RP results'!$J$4:$J$9</c:f>
              <c:numCache>
                <c:formatCode>General</c:formatCode>
                <c:ptCount val="6"/>
                <c:pt idx="0">
                  <c:v>0.24408882253576897</c:v>
                </c:pt>
                <c:pt idx="1">
                  <c:v>2.6901044898727971E-6</c:v>
                </c:pt>
                <c:pt idx="2">
                  <c:v>0.28526331544593336</c:v>
                </c:pt>
                <c:pt idx="3">
                  <c:v>5.2215893597042179E-2</c:v>
                </c:pt>
                <c:pt idx="4">
                  <c:v>9.9043224289953422E-2</c:v>
                </c:pt>
                <c:pt idx="5">
                  <c:v>4.470547817932062E-10</c:v>
                </c:pt>
              </c:numCache>
            </c:numRef>
          </c:val>
          <c:extLst>
            <c:ext xmlns:c16="http://schemas.microsoft.com/office/drawing/2014/chart" uri="{C3380CC4-5D6E-409C-BE32-E72D297353CC}">
              <c16:uniqueId val="{00000005-3BE1-4D93-A854-19586702D723}"/>
            </c:ext>
          </c:extLst>
        </c:ser>
        <c:dLbls>
          <c:showLegendKey val="0"/>
          <c:showVal val="0"/>
          <c:showCatName val="0"/>
          <c:showSerName val="0"/>
          <c:showPercent val="0"/>
          <c:showBubbleSize val="0"/>
        </c:dLbls>
        <c:gapWidth val="150"/>
        <c:overlap val="100"/>
        <c:axId val="2125422639"/>
        <c:axId val="2121630367"/>
      </c:barChart>
      <c:catAx>
        <c:axId val="2125422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crossAx val="2121630367"/>
        <c:crosses val="autoZero"/>
        <c:auto val="1"/>
        <c:lblAlgn val="ctr"/>
        <c:lblOffset val="100"/>
        <c:noMultiLvlLbl val="0"/>
      </c:catAx>
      <c:valAx>
        <c:axId val="21216303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5422639"/>
        <c:crosses val="autoZero"/>
        <c:crossBetween val="between"/>
      </c:valAx>
      <c:spPr>
        <a:noFill/>
        <a:ln>
          <a:noFill/>
        </a:ln>
        <a:effectLst/>
      </c:spPr>
    </c:plotArea>
    <c:legend>
      <c:legendPos val="b"/>
      <c:layout>
        <c:manualLayout>
          <c:xMode val="edge"/>
          <c:yMode val="edge"/>
          <c:x val="1.584733019708396E-2"/>
          <c:y val="0.90182805920570919"/>
          <c:w val="0.96515712976169765"/>
          <c:h val="9.1804865973268424E-2"/>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nb-NO" sz="2400"/>
              <a:t>Stages contribution to most important impact</a:t>
            </a:r>
            <a:r>
              <a:rPr lang="nb-NO" sz="2400" baseline="0"/>
              <a:t> categories</a:t>
            </a:r>
            <a:endParaRPr lang="nb-NO" sz="2400"/>
          </a:p>
        </c:rich>
      </c:tx>
      <c:layout>
        <c:manualLayout>
          <c:xMode val="edge"/>
          <c:yMode val="edge"/>
          <c:x val="0.27917060367454066"/>
          <c:y val="0"/>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119748108508477E-2"/>
          <c:y val="3.9358927502794565E-2"/>
          <c:w val="0.96222284524151247"/>
          <c:h val="0.68185548620883796"/>
        </c:manualLayout>
      </c:layout>
      <c:barChart>
        <c:barDir val="col"/>
        <c:grouping val="percentStacked"/>
        <c:varyColors val="0"/>
        <c:ser>
          <c:idx val="0"/>
          <c:order val="0"/>
          <c:tx>
            <c:strRef>
              <c:f>'Farmed RP results'!$E$3</c:f>
              <c:strCache>
                <c:ptCount val="1"/>
                <c:pt idx="0">
                  <c:v>Raw material acquisition - Salmonid feed</c:v>
                </c:pt>
              </c:strCache>
            </c:strRef>
          </c:tx>
          <c:spPr>
            <a:solidFill>
              <a:schemeClr val="accent1"/>
            </a:solidFill>
            <a:ln>
              <a:noFill/>
            </a:ln>
            <a:effectLst/>
          </c:spPr>
          <c:invertIfNegative val="0"/>
          <c:cat>
            <c:strRef>
              <c:f>'Farmed RP results'!$D$4:$D$9</c:f>
              <c:strCache>
                <c:ptCount val="6"/>
                <c:pt idx="0">
                  <c:v>Eutrophication, marine</c:v>
                </c:pt>
                <c:pt idx="1">
                  <c:v>Climate change</c:v>
                </c:pt>
                <c:pt idx="2">
                  <c:v>Ecotoxicity, freshwater</c:v>
                </c:pt>
                <c:pt idx="3">
                  <c:v>Particulate Matter</c:v>
                </c:pt>
                <c:pt idx="4">
                  <c:v>Resource use, fossils</c:v>
                </c:pt>
                <c:pt idx="5">
                  <c:v>Acidification</c:v>
                </c:pt>
              </c:strCache>
            </c:strRef>
          </c:cat>
          <c:val>
            <c:numRef>
              <c:f>'Farmed RP results'!$E$4:$E$9</c:f>
              <c:numCache>
                <c:formatCode>General</c:formatCode>
                <c:ptCount val="6"/>
                <c:pt idx="0">
                  <c:v>0.12062917731844114</c:v>
                </c:pt>
                <c:pt idx="1">
                  <c:v>0.58816719577145515</c:v>
                </c:pt>
                <c:pt idx="2">
                  <c:v>0.874268444806236</c:v>
                </c:pt>
                <c:pt idx="3">
                  <c:v>0.47323291447073007</c:v>
                </c:pt>
                <c:pt idx="4">
                  <c:v>0.47067281089363677</c:v>
                </c:pt>
                <c:pt idx="5">
                  <c:v>0.58335674243420677</c:v>
                </c:pt>
              </c:numCache>
            </c:numRef>
          </c:val>
          <c:extLst>
            <c:ext xmlns:c16="http://schemas.microsoft.com/office/drawing/2014/chart" uri="{C3380CC4-5D6E-409C-BE32-E72D297353CC}">
              <c16:uniqueId val="{00000000-6973-4EB1-A191-F5A6E0E9DB56}"/>
            </c:ext>
          </c:extLst>
        </c:ser>
        <c:ser>
          <c:idx val="1"/>
          <c:order val="1"/>
          <c:tx>
            <c:strRef>
              <c:f>'Farmed RP results'!$F$3</c:f>
              <c:strCache>
                <c:ptCount val="1"/>
                <c:pt idx="0">
                  <c:v>Raw material acquistition - Bass and Sea bream feed</c:v>
                </c:pt>
              </c:strCache>
            </c:strRef>
          </c:tx>
          <c:spPr>
            <a:solidFill>
              <a:schemeClr val="accent2"/>
            </a:solidFill>
            <a:ln>
              <a:noFill/>
            </a:ln>
            <a:effectLst/>
          </c:spPr>
          <c:invertIfNegative val="0"/>
          <c:cat>
            <c:strRef>
              <c:f>'Farmed RP results'!$D$4:$D$9</c:f>
              <c:strCache>
                <c:ptCount val="6"/>
                <c:pt idx="0">
                  <c:v>Eutrophication, marine</c:v>
                </c:pt>
                <c:pt idx="1">
                  <c:v>Climate change</c:v>
                </c:pt>
                <c:pt idx="2">
                  <c:v>Ecotoxicity, freshwater</c:v>
                </c:pt>
                <c:pt idx="3">
                  <c:v>Particulate Matter</c:v>
                </c:pt>
                <c:pt idx="4">
                  <c:v>Resource use, fossils</c:v>
                </c:pt>
                <c:pt idx="5">
                  <c:v>Acidification</c:v>
                </c:pt>
              </c:strCache>
            </c:strRef>
          </c:cat>
          <c:val>
            <c:numRef>
              <c:f>'Farmed RP results'!$F$4:$F$9</c:f>
              <c:numCache>
                <c:formatCode>General</c:formatCode>
                <c:ptCount val="6"/>
                <c:pt idx="0">
                  <c:v>2.4563770420836569E-2</c:v>
                </c:pt>
                <c:pt idx="1">
                  <c:v>0.17156839463892065</c:v>
                </c:pt>
                <c:pt idx="2">
                  <c:v>9.1605358162035896E-2</c:v>
                </c:pt>
                <c:pt idx="3">
                  <c:v>0.15479011173095578</c:v>
                </c:pt>
                <c:pt idx="4">
                  <c:v>0</c:v>
                </c:pt>
                <c:pt idx="5">
                  <c:v>0.16741252126058398</c:v>
                </c:pt>
              </c:numCache>
            </c:numRef>
          </c:val>
          <c:extLst>
            <c:ext xmlns:c16="http://schemas.microsoft.com/office/drawing/2014/chart" uri="{C3380CC4-5D6E-409C-BE32-E72D297353CC}">
              <c16:uniqueId val="{00000001-6973-4EB1-A191-F5A6E0E9DB56}"/>
            </c:ext>
          </c:extLst>
        </c:ser>
        <c:ser>
          <c:idx val="2"/>
          <c:order val="2"/>
          <c:tx>
            <c:strRef>
              <c:f>'Farmed RP results'!$G$3</c:f>
              <c:strCache>
                <c:ptCount val="1"/>
                <c:pt idx="0">
                  <c:v>Prod. - Hatchery and juvenile production</c:v>
                </c:pt>
              </c:strCache>
            </c:strRef>
          </c:tx>
          <c:spPr>
            <a:solidFill>
              <a:schemeClr val="accent3"/>
            </a:solidFill>
            <a:ln>
              <a:noFill/>
            </a:ln>
            <a:effectLst/>
          </c:spPr>
          <c:invertIfNegative val="0"/>
          <c:cat>
            <c:strRef>
              <c:f>'Farmed RP results'!$D$4:$D$9</c:f>
              <c:strCache>
                <c:ptCount val="6"/>
                <c:pt idx="0">
                  <c:v>Eutrophication, marine</c:v>
                </c:pt>
                <c:pt idx="1">
                  <c:v>Climate change</c:v>
                </c:pt>
                <c:pt idx="2">
                  <c:v>Ecotoxicity, freshwater</c:v>
                </c:pt>
                <c:pt idx="3">
                  <c:v>Particulate Matter</c:v>
                </c:pt>
                <c:pt idx="4">
                  <c:v>Resource use, fossils</c:v>
                </c:pt>
                <c:pt idx="5">
                  <c:v>Acidification</c:v>
                </c:pt>
              </c:strCache>
            </c:strRef>
          </c:cat>
          <c:val>
            <c:numRef>
              <c:f>'Farmed RP results'!$G$4:$G$9</c:f>
              <c:numCache>
                <c:formatCode>General</c:formatCode>
                <c:ptCount val="6"/>
                <c:pt idx="0">
                  <c:v>5.6706881594654826E-3</c:v>
                </c:pt>
                <c:pt idx="1">
                  <c:v>5.0024409583491282E-2</c:v>
                </c:pt>
                <c:pt idx="2">
                  <c:v>2.6411623700667217E-2</c:v>
                </c:pt>
                <c:pt idx="3">
                  <c:v>3.6156616540698287E-2</c:v>
                </c:pt>
                <c:pt idx="4">
                  <c:v>7.4318444947290493E-2</c:v>
                </c:pt>
                <c:pt idx="5">
                  <c:v>3.8483253149823295E-2</c:v>
                </c:pt>
              </c:numCache>
            </c:numRef>
          </c:val>
          <c:extLst>
            <c:ext xmlns:c16="http://schemas.microsoft.com/office/drawing/2014/chart" uri="{C3380CC4-5D6E-409C-BE32-E72D297353CC}">
              <c16:uniqueId val="{00000002-6973-4EB1-A191-F5A6E0E9DB56}"/>
            </c:ext>
          </c:extLst>
        </c:ser>
        <c:ser>
          <c:idx val="3"/>
          <c:order val="3"/>
          <c:tx>
            <c:strRef>
              <c:f>'Farmed RP results'!$H$3</c:f>
              <c:strCache>
                <c:ptCount val="1"/>
                <c:pt idx="0">
                  <c:v>Prod. - Farming/grow out</c:v>
                </c:pt>
              </c:strCache>
            </c:strRef>
          </c:tx>
          <c:spPr>
            <a:solidFill>
              <a:schemeClr val="accent4"/>
            </a:solidFill>
            <a:ln>
              <a:noFill/>
            </a:ln>
            <a:effectLst/>
          </c:spPr>
          <c:invertIfNegative val="0"/>
          <c:cat>
            <c:strRef>
              <c:f>'Farmed RP results'!$D$4:$D$9</c:f>
              <c:strCache>
                <c:ptCount val="6"/>
                <c:pt idx="0">
                  <c:v>Eutrophication, marine</c:v>
                </c:pt>
                <c:pt idx="1">
                  <c:v>Climate change</c:v>
                </c:pt>
                <c:pt idx="2">
                  <c:v>Ecotoxicity, freshwater</c:v>
                </c:pt>
                <c:pt idx="3">
                  <c:v>Particulate Matter</c:v>
                </c:pt>
                <c:pt idx="4">
                  <c:v>Resource use, fossils</c:v>
                </c:pt>
                <c:pt idx="5">
                  <c:v>Acidification</c:v>
                </c:pt>
              </c:strCache>
            </c:strRef>
          </c:cat>
          <c:val>
            <c:numRef>
              <c:f>'Farmed RP results'!$H$4:$H$9</c:f>
              <c:numCache>
                <c:formatCode>General</c:formatCode>
                <c:ptCount val="6"/>
                <c:pt idx="0">
                  <c:v>0.44953861476070106</c:v>
                </c:pt>
                <c:pt idx="1">
                  <c:v>0.10189113279048433</c:v>
                </c:pt>
                <c:pt idx="2">
                  <c:v>5.5528322743412665E-3</c:v>
                </c:pt>
                <c:pt idx="3">
                  <c:v>0.29876910073990054</c:v>
                </c:pt>
                <c:pt idx="4">
                  <c:v>0.22561499579562286</c:v>
                </c:pt>
                <c:pt idx="5">
                  <c:v>0.15750707529892086</c:v>
                </c:pt>
              </c:numCache>
            </c:numRef>
          </c:val>
          <c:extLst>
            <c:ext xmlns:c16="http://schemas.microsoft.com/office/drawing/2014/chart" uri="{C3380CC4-5D6E-409C-BE32-E72D297353CC}">
              <c16:uniqueId val="{00000003-6973-4EB1-A191-F5A6E0E9DB56}"/>
            </c:ext>
          </c:extLst>
        </c:ser>
        <c:ser>
          <c:idx val="4"/>
          <c:order val="4"/>
          <c:tx>
            <c:strRef>
              <c:f>'Farmed RP results'!$I$3</c:f>
              <c:strCache>
                <c:ptCount val="1"/>
                <c:pt idx="0">
                  <c:v>Prod.-Bass &amp; Sea bream grow out and juvenile</c:v>
                </c:pt>
              </c:strCache>
            </c:strRef>
          </c:tx>
          <c:spPr>
            <a:solidFill>
              <a:schemeClr val="accent5"/>
            </a:solidFill>
            <a:ln>
              <a:noFill/>
            </a:ln>
            <a:effectLst/>
          </c:spPr>
          <c:invertIfNegative val="0"/>
          <c:cat>
            <c:strRef>
              <c:f>'Farmed RP results'!$D$4:$D$9</c:f>
              <c:strCache>
                <c:ptCount val="6"/>
                <c:pt idx="0">
                  <c:v>Eutrophication, marine</c:v>
                </c:pt>
                <c:pt idx="1">
                  <c:v>Climate change</c:v>
                </c:pt>
                <c:pt idx="2">
                  <c:v>Ecotoxicity, freshwater</c:v>
                </c:pt>
                <c:pt idx="3">
                  <c:v>Particulate Matter</c:v>
                </c:pt>
                <c:pt idx="4">
                  <c:v>Resource use, fossils</c:v>
                </c:pt>
                <c:pt idx="5">
                  <c:v>Acidification</c:v>
                </c:pt>
              </c:strCache>
            </c:strRef>
          </c:cat>
          <c:val>
            <c:numRef>
              <c:f>'Farmed RP results'!$I$4:$I$9</c:f>
              <c:numCache>
                <c:formatCode>General</c:formatCode>
                <c:ptCount val="6"/>
                <c:pt idx="0">
                  <c:v>0.39774611958640704</c:v>
                </c:pt>
                <c:pt idx="1">
                  <c:v>3.2793912748323773E-3</c:v>
                </c:pt>
                <c:pt idx="2">
                  <c:v>3.0765467919949437E-4</c:v>
                </c:pt>
                <c:pt idx="3">
                  <c:v>4.0747120036604386E-3</c:v>
                </c:pt>
                <c:pt idx="4">
                  <c:v>1.404847462337931E-2</c:v>
                </c:pt>
                <c:pt idx="5">
                  <c:v>1.1222161792220787E-2</c:v>
                </c:pt>
              </c:numCache>
            </c:numRef>
          </c:val>
          <c:extLst>
            <c:ext xmlns:c16="http://schemas.microsoft.com/office/drawing/2014/chart" uri="{C3380CC4-5D6E-409C-BE32-E72D297353CC}">
              <c16:uniqueId val="{00000004-6973-4EB1-A191-F5A6E0E9DB56}"/>
            </c:ext>
          </c:extLst>
        </c:ser>
        <c:ser>
          <c:idx val="5"/>
          <c:order val="5"/>
          <c:tx>
            <c:strRef>
              <c:f>'Farmed RP results'!$J$3</c:f>
              <c:strCache>
                <c:ptCount val="1"/>
                <c:pt idx="0">
                  <c:v>Production - Preparation</c:v>
                </c:pt>
              </c:strCache>
            </c:strRef>
          </c:tx>
          <c:spPr>
            <a:solidFill>
              <a:schemeClr val="accent6"/>
            </a:solidFill>
            <a:ln>
              <a:noFill/>
            </a:ln>
            <a:effectLst/>
          </c:spPr>
          <c:invertIfNegative val="0"/>
          <c:cat>
            <c:strRef>
              <c:f>'Farmed RP results'!$D$4:$D$9</c:f>
              <c:strCache>
                <c:ptCount val="6"/>
                <c:pt idx="0">
                  <c:v>Eutrophication, marine</c:v>
                </c:pt>
                <c:pt idx="1">
                  <c:v>Climate change</c:v>
                </c:pt>
                <c:pt idx="2">
                  <c:v>Ecotoxicity, freshwater</c:v>
                </c:pt>
                <c:pt idx="3">
                  <c:v>Particulate Matter</c:v>
                </c:pt>
                <c:pt idx="4">
                  <c:v>Resource use, fossils</c:v>
                </c:pt>
                <c:pt idx="5">
                  <c:v>Acidification</c:v>
                </c:pt>
              </c:strCache>
            </c:strRef>
          </c:cat>
          <c:val>
            <c:numRef>
              <c:f>'Farmed RP results'!$J$4:$J$9</c:f>
              <c:numCache>
                <c:formatCode>General</c:formatCode>
                <c:ptCount val="6"/>
                <c:pt idx="0">
                  <c:v>3.0233986552472074E-4</c:v>
                </c:pt>
                <c:pt idx="1">
                  <c:v>9.4989503458796556E-3</c:v>
                </c:pt>
                <c:pt idx="2">
                  <c:v>9.652141719142446E-4</c:v>
                </c:pt>
                <c:pt idx="3">
                  <c:v>6.3422252734533415E-3</c:v>
                </c:pt>
                <c:pt idx="4">
                  <c:v>2.5872397891193055E-2</c:v>
                </c:pt>
                <c:pt idx="5">
                  <c:v>5.7955661784944946E-3</c:v>
                </c:pt>
              </c:numCache>
            </c:numRef>
          </c:val>
          <c:extLst>
            <c:ext xmlns:c16="http://schemas.microsoft.com/office/drawing/2014/chart" uri="{C3380CC4-5D6E-409C-BE32-E72D297353CC}">
              <c16:uniqueId val="{00000005-6973-4EB1-A191-F5A6E0E9DB56}"/>
            </c:ext>
          </c:extLst>
        </c:ser>
        <c:ser>
          <c:idx val="6"/>
          <c:order val="6"/>
          <c:tx>
            <c:strRef>
              <c:f>'Farmed RP results'!$K$3</c:f>
              <c:strCache>
                <c:ptCount val="1"/>
                <c:pt idx="0">
                  <c:v>Distribution - Transport landing-preparation</c:v>
                </c:pt>
              </c:strCache>
            </c:strRef>
          </c:tx>
          <c:spPr>
            <a:solidFill>
              <a:schemeClr val="accent1">
                <a:lumMod val="60000"/>
              </a:schemeClr>
            </a:solidFill>
            <a:ln>
              <a:noFill/>
            </a:ln>
            <a:effectLst/>
          </c:spPr>
          <c:invertIfNegative val="0"/>
          <c:cat>
            <c:strRef>
              <c:f>'Farmed RP results'!$D$4:$D$9</c:f>
              <c:strCache>
                <c:ptCount val="6"/>
                <c:pt idx="0">
                  <c:v>Eutrophication, marine</c:v>
                </c:pt>
                <c:pt idx="1">
                  <c:v>Climate change</c:v>
                </c:pt>
                <c:pt idx="2">
                  <c:v>Ecotoxicity, freshwater</c:v>
                </c:pt>
                <c:pt idx="3">
                  <c:v>Particulate Matter</c:v>
                </c:pt>
                <c:pt idx="4">
                  <c:v>Resource use, fossils</c:v>
                </c:pt>
                <c:pt idx="5">
                  <c:v>Acidification</c:v>
                </c:pt>
              </c:strCache>
            </c:strRef>
          </c:cat>
          <c:val>
            <c:numRef>
              <c:f>'Farmed RP results'!$K$4:$K$9</c:f>
              <c:numCache>
                <c:formatCode>General</c:formatCode>
                <c:ptCount val="6"/>
                <c:pt idx="0">
                  <c:v>8.9366610145729305E-7</c:v>
                </c:pt>
                <c:pt idx="1">
                  <c:v>8.449392110394882E-6</c:v>
                </c:pt>
                <c:pt idx="2">
                  <c:v>1.7264133531780386E-7</c:v>
                </c:pt>
                <c:pt idx="3">
                  <c:v>9.5938699051061664E-6</c:v>
                </c:pt>
                <c:pt idx="4">
                  <c:v>2.2436456434441404E-5</c:v>
                </c:pt>
                <c:pt idx="5">
                  <c:v>7.956040267142732E-6</c:v>
                </c:pt>
              </c:numCache>
            </c:numRef>
          </c:val>
          <c:extLst>
            <c:ext xmlns:c16="http://schemas.microsoft.com/office/drawing/2014/chart" uri="{C3380CC4-5D6E-409C-BE32-E72D297353CC}">
              <c16:uniqueId val="{00000007-6973-4EB1-A191-F5A6E0E9DB56}"/>
            </c:ext>
          </c:extLst>
        </c:ser>
        <c:dLbls>
          <c:showLegendKey val="0"/>
          <c:showVal val="0"/>
          <c:showCatName val="0"/>
          <c:showSerName val="0"/>
          <c:showPercent val="0"/>
          <c:showBubbleSize val="0"/>
        </c:dLbls>
        <c:gapWidth val="150"/>
        <c:overlap val="100"/>
        <c:axId val="2125422639"/>
        <c:axId val="2121630367"/>
      </c:barChart>
      <c:catAx>
        <c:axId val="2125422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121630367"/>
        <c:crosses val="autoZero"/>
        <c:auto val="1"/>
        <c:lblAlgn val="ctr"/>
        <c:lblOffset val="100"/>
        <c:noMultiLvlLbl val="0"/>
      </c:catAx>
      <c:valAx>
        <c:axId val="21216303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5422639"/>
        <c:crosses val="autoZero"/>
        <c:crossBetween val="between"/>
      </c:valAx>
      <c:spPr>
        <a:noFill/>
        <a:ln>
          <a:noFill/>
        </a:ln>
        <a:effectLst/>
      </c:spPr>
    </c:plotArea>
    <c:legend>
      <c:legendPos val="b"/>
      <c:layout>
        <c:manualLayout>
          <c:xMode val="edge"/>
          <c:yMode val="edge"/>
          <c:x val="1.5847331583552057E-2"/>
          <c:y val="0.87109967197270954"/>
          <c:w val="0.97853955755530564"/>
          <c:h val="0.11846019728261546"/>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nb-NO" sz="2400"/>
              <a:t>Stages contribution to each impact</a:t>
            </a:r>
            <a:r>
              <a:rPr lang="nb-NO" sz="2400" baseline="0"/>
              <a:t> category</a:t>
            </a:r>
            <a:endParaRPr lang="nb-NO" sz="2400"/>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9119748108508477E-2"/>
          <c:y val="3.9358927502794565E-2"/>
          <c:w val="0.96222284524151247"/>
          <c:h val="0.60249680410089368"/>
        </c:manualLayout>
      </c:layout>
      <c:barChart>
        <c:barDir val="col"/>
        <c:grouping val="percentStacked"/>
        <c:varyColors val="0"/>
        <c:ser>
          <c:idx val="0"/>
          <c:order val="0"/>
          <c:tx>
            <c:strRef>
              <c:f>'Farmed RP results'!$E$16</c:f>
              <c:strCache>
                <c:ptCount val="1"/>
                <c:pt idx="0">
                  <c:v>Raw material acquisition - Salmonid feed</c:v>
                </c:pt>
              </c:strCache>
            </c:strRef>
          </c:tx>
          <c:spPr>
            <a:solidFill>
              <a:schemeClr val="accent1"/>
            </a:solidFill>
            <a:ln>
              <a:noFill/>
            </a:ln>
            <a:effectLst/>
          </c:spPr>
          <c:invertIfNegative val="0"/>
          <c:cat>
            <c:strRef>
              <c:f>'Farmed RP results'!$A$18:$A$46</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'Farmed RP results'!$E$18:$E$46</c:f>
              <c:numCache>
                <c:formatCode>General</c:formatCode>
                <c:ptCount val="29"/>
                <c:pt idx="0">
                  <c:v>0.58335674243420677</c:v>
                </c:pt>
                <c:pt idx="1">
                  <c:v>0.58816719577145515</c:v>
                </c:pt>
                <c:pt idx="2">
                  <c:v>0.74597077295210523</c:v>
                </c:pt>
                <c:pt idx="3">
                  <c:v>0.43277805325199525</c:v>
                </c:pt>
                <c:pt idx="4">
                  <c:v>0.93643414777073797</c:v>
                </c:pt>
                <c:pt idx="5">
                  <c:v>0.80421378721370385</c:v>
                </c:pt>
                <c:pt idx="6">
                  <c:v>0.874268444806236</c:v>
                </c:pt>
                <c:pt idx="7">
                  <c:v>0.47216493667358517</c:v>
                </c:pt>
                <c:pt idx="8">
                  <c:v>0.38227631990681443</c:v>
                </c:pt>
                <c:pt idx="9">
                  <c:v>0.97352399239160847</c:v>
                </c:pt>
                <c:pt idx="10">
                  <c:v>0.47323291447073007</c:v>
                </c:pt>
                <c:pt idx="11">
                  <c:v>0.12062917731844114</c:v>
                </c:pt>
                <c:pt idx="12">
                  <c:v>0.79198250688128224</c:v>
                </c:pt>
                <c:pt idx="13">
                  <c:v>0.58652218561510883</c:v>
                </c:pt>
                <c:pt idx="14">
                  <c:v>0.72173045367942823</c:v>
                </c:pt>
                <c:pt idx="15">
                  <c:v>0.97352481273902014</c:v>
                </c:pt>
                <c:pt idx="16">
                  <c:v>0.79018913533287916</c:v>
                </c:pt>
                <c:pt idx="17">
                  <c:v>0.45145541581215237</c:v>
                </c:pt>
                <c:pt idx="18">
                  <c:v>0.62695222482074153</c:v>
                </c:pt>
                <c:pt idx="19">
                  <c:v>0.47355361685102904</c:v>
                </c:pt>
                <c:pt idx="20">
                  <c:v>0.7375557782646085</c:v>
                </c:pt>
                <c:pt idx="21">
                  <c:v>0.42202069937864511</c:v>
                </c:pt>
                <c:pt idx="22">
                  <c:v>0.49298197739497707</c:v>
                </c:pt>
                <c:pt idx="23">
                  <c:v>0.82922974488968859</c:v>
                </c:pt>
                <c:pt idx="24">
                  <c:v>0.37769419020376788</c:v>
                </c:pt>
                <c:pt idx="25">
                  <c:v>0.43918844393909556</c:v>
                </c:pt>
                <c:pt idx="26">
                  <c:v>0.47067281089363677</c:v>
                </c:pt>
                <c:pt idx="27">
                  <c:v>0.22674636769378831</c:v>
                </c:pt>
                <c:pt idx="28">
                  <c:v>4.9458320184384889E-2</c:v>
                </c:pt>
              </c:numCache>
            </c:numRef>
          </c:val>
          <c:extLst>
            <c:ext xmlns:c16="http://schemas.microsoft.com/office/drawing/2014/chart" uri="{C3380CC4-5D6E-409C-BE32-E72D297353CC}">
              <c16:uniqueId val="{00000000-E004-41D3-9019-CF2BF0F989FD}"/>
            </c:ext>
          </c:extLst>
        </c:ser>
        <c:ser>
          <c:idx val="1"/>
          <c:order val="1"/>
          <c:tx>
            <c:strRef>
              <c:f>'Farmed RP results'!$F$16</c:f>
              <c:strCache>
                <c:ptCount val="1"/>
                <c:pt idx="0">
                  <c:v>Raw material acquistition - Bass and Sea bream feed</c:v>
                </c:pt>
              </c:strCache>
            </c:strRef>
          </c:tx>
          <c:spPr>
            <a:solidFill>
              <a:schemeClr val="accent2"/>
            </a:solidFill>
            <a:ln>
              <a:noFill/>
            </a:ln>
            <a:effectLst/>
          </c:spPr>
          <c:invertIfNegative val="0"/>
          <c:cat>
            <c:strRef>
              <c:f>'Farmed RP results'!$A$18:$A$46</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'Farmed RP results'!$F$18:$F$46</c:f>
              <c:numCache>
                <c:formatCode>General</c:formatCode>
                <c:ptCount val="29"/>
                <c:pt idx="0">
                  <c:v>0.16741252126058398</c:v>
                </c:pt>
                <c:pt idx="1">
                  <c:v>0.17156839463892065</c:v>
                </c:pt>
                <c:pt idx="2">
                  <c:v>0.18922261136110347</c:v>
                </c:pt>
                <c:pt idx="3">
                  <c:v>0.23059317222649056</c:v>
                </c:pt>
                <c:pt idx="4">
                  <c:v>3.5954552721732848E-2</c:v>
                </c:pt>
                <c:pt idx="5">
                  <c:v>7.4149759740612498E-2</c:v>
                </c:pt>
                <c:pt idx="6">
                  <c:v>9.1605358162035896E-2</c:v>
                </c:pt>
                <c:pt idx="7">
                  <c:v>0.12506319812783759</c:v>
                </c:pt>
                <c:pt idx="8">
                  <c:v>0.50363411028704097</c:v>
                </c:pt>
                <c:pt idx="9">
                  <c:v>3.9022080334862374E-7</c:v>
                </c:pt>
                <c:pt idx="10">
                  <c:v>0.15479011173095578</c:v>
                </c:pt>
                <c:pt idx="11">
                  <c:v>2.4563770420836569E-2</c:v>
                </c:pt>
                <c:pt idx="12">
                  <c:v>0.15300386309444558</c:v>
                </c:pt>
                <c:pt idx="13">
                  <c:v>0.15137492267588473</c:v>
                </c:pt>
                <c:pt idx="14">
                  <c:v>0.10108235715451595</c:v>
                </c:pt>
                <c:pt idx="15">
                  <c:v>0</c:v>
                </c:pt>
                <c:pt idx="16">
                  <c:v>8.039343633913644E-2</c:v>
                </c:pt>
                <c:pt idx="17">
                  <c:v>0.18276226626053826</c:v>
                </c:pt>
                <c:pt idx="18">
                  <c:v>0.11713736635983121</c:v>
                </c:pt>
                <c:pt idx="19">
                  <c:v>0.17734920248935099</c:v>
                </c:pt>
                <c:pt idx="20">
                  <c:v>0.15193116388974603</c:v>
                </c:pt>
                <c:pt idx="21">
                  <c:v>1.1406930628940741E-2</c:v>
                </c:pt>
                <c:pt idx="22">
                  <c:v>0.14471945961928073</c:v>
                </c:pt>
                <c:pt idx="23">
                  <c:v>0.11989055363566434</c:v>
                </c:pt>
                <c:pt idx="24">
                  <c:v>0.52562148727213553</c:v>
                </c:pt>
                <c:pt idx="25">
                  <c:v>0.20139467467119357</c:v>
                </c:pt>
                <c:pt idx="26">
                  <c:v>0</c:v>
                </c:pt>
                <c:pt idx="27">
                  <c:v>1.9697600094905419E-2</c:v>
                </c:pt>
                <c:pt idx="28">
                  <c:v>4.6615746120342243E-2</c:v>
                </c:pt>
              </c:numCache>
            </c:numRef>
          </c:val>
          <c:extLst>
            <c:ext xmlns:c16="http://schemas.microsoft.com/office/drawing/2014/chart" uri="{C3380CC4-5D6E-409C-BE32-E72D297353CC}">
              <c16:uniqueId val="{00000008-E004-41D3-9019-CF2BF0F989FD}"/>
            </c:ext>
          </c:extLst>
        </c:ser>
        <c:ser>
          <c:idx val="2"/>
          <c:order val="2"/>
          <c:tx>
            <c:strRef>
              <c:f>'Farmed RP results'!$G$16</c:f>
              <c:strCache>
                <c:ptCount val="1"/>
                <c:pt idx="0">
                  <c:v>Prod. - Hatchery and juvenile production</c:v>
                </c:pt>
              </c:strCache>
            </c:strRef>
          </c:tx>
          <c:spPr>
            <a:solidFill>
              <a:schemeClr val="accent3"/>
            </a:solidFill>
            <a:ln>
              <a:noFill/>
            </a:ln>
            <a:effectLst/>
          </c:spPr>
          <c:invertIfNegative val="0"/>
          <c:cat>
            <c:strRef>
              <c:f>'Farmed RP results'!$A$18:$A$46</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'Farmed RP results'!$G$18:$G$46</c:f>
              <c:numCache>
                <c:formatCode>General</c:formatCode>
                <c:ptCount val="29"/>
                <c:pt idx="0">
                  <c:v>3.8483253149823295E-2</c:v>
                </c:pt>
                <c:pt idx="1">
                  <c:v>5.0024409583491282E-2</c:v>
                </c:pt>
                <c:pt idx="2">
                  <c:v>3.4085882515067591E-2</c:v>
                </c:pt>
                <c:pt idx="3">
                  <c:v>6.1015008281331072E-2</c:v>
                </c:pt>
                <c:pt idx="4">
                  <c:v>2.5596306608044784E-2</c:v>
                </c:pt>
                <c:pt idx="5">
                  <c:v>3.5372687994652742E-2</c:v>
                </c:pt>
                <c:pt idx="6">
                  <c:v>2.6411623700667217E-2</c:v>
                </c:pt>
                <c:pt idx="7">
                  <c:v>3.9512346539956923E-2</c:v>
                </c:pt>
                <c:pt idx="8">
                  <c:v>5.2318093104974282E-2</c:v>
                </c:pt>
                <c:pt idx="9">
                  <c:v>2.6475334969381276E-2</c:v>
                </c:pt>
                <c:pt idx="10">
                  <c:v>3.6156616540698287E-2</c:v>
                </c:pt>
                <c:pt idx="11">
                  <c:v>5.6706881594654826E-3</c:v>
                </c:pt>
                <c:pt idx="12">
                  <c:v>3.7300799928618171E-2</c:v>
                </c:pt>
                <c:pt idx="13">
                  <c:v>3.4388764466897766E-2</c:v>
                </c:pt>
                <c:pt idx="14">
                  <c:v>4.2342658782925695E-2</c:v>
                </c:pt>
                <c:pt idx="15">
                  <c:v>2.6475187260979926E-2</c:v>
                </c:pt>
                <c:pt idx="16">
                  <c:v>3.2579672865897379E-2</c:v>
                </c:pt>
                <c:pt idx="17">
                  <c:v>8.0886950490237697E-2</c:v>
                </c:pt>
                <c:pt idx="18">
                  <c:v>2.8508237395033269E-2</c:v>
                </c:pt>
                <c:pt idx="19">
                  <c:v>6.0175510932086888E-2</c:v>
                </c:pt>
                <c:pt idx="20">
                  <c:v>3.0355963931587546E-2</c:v>
                </c:pt>
                <c:pt idx="21">
                  <c:v>1.2443212491959647E-2</c:v>
                </c:pt>
                <c:pt idx="22">
                  <c:v>0.24093246719108838</c:v>
                </c:pt>
                <c:pt idx="23">
                  <c:v>2.7419462336109531E-2</c:v>
                </c:pt>
                <c:pt idx="24">
                  <c:v>4.692471342383512E-2</c:v>
                </c:pt>
                <c:pt idx="25">
                  <c:v>2.7398910981321516E-2</c:v>
                </c:pt>
                <c:pt idx="26">
                  <c:v>7.4318444947290493E-2</c:v>
                </c:pt>
                <c:pt idx="27">
                  <c:v>0.3798239046048324</c:v>
                </c:pt>
                <c:pt idx="28">
                  <c:v>7.2972593392192781E-2</c:v>
                </c:pt>
              </c:numCache>
            </c:numRef>
          </c:val>
          <c:extLst>
            <c:ext xmlns:c16="http://schemas.microsoft.com/office/drawing/2014/chart" uri="{C3380CC4-5D6E-409C-BE32-E72D297353CC}">
              <c16:uniqueId val="{00000009-E004-41D3-9019-CF2BF0F989FD}"/>
            </c:ext>
          </c:extLst>
        </c:ser>
        <c:ser>
          <c:idx val="3"/>
          <c:order val="3"/>
          <c:tx>
            <c:strRef>
              <c:f>'Farmed RP results'!$H$16</c:f>
              <c:strCache>
                <c:ptCount val="1"/>
                <c:pt idx="0">
                  <c:v>Prod. - Farming/grow out</c:v>
                </c:pt>
              </c:strCache>
            </c:strRef>
          </c:tx>
          <c:spPr>
            <a:solidFill>
              <a:schemeClr val="accent4"/>
            </a:solidFill>
            <a:ln>
              <a:noFill/>
            </a:ln>
            <a:effectLst/>
          </c:spPr>
          <c:invertIfNegative val="0"/>
          <c:cat>
            <c:strRef>
              <c:f>'Farmed RP results'!$A$18:$A$46</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'Farmed RP results'!$H$18:$H$46</c:f>
              <c:numCache>
                <c:formatCode>General</c:formatCode>
                <c:ptCount val="29"/>
                <c:pt idx="0">
                  <c:v>0.15750707529892086</c:v>
                </c:pt>
                <c:pt idx="1">
                  <c:v>0.10189113279048433</c:v>
                </c:pt>
                <c:pt idx="2">
                  <c:v>2.3292777987850916E-2</c:v>
                </c:pt>
                <c:pt idx="3">
                  <c:v>0.14712124126231446</c:v>
                </c:pt>
                <c:pt idx="4">
                  <c:v>1.9182169526768969E-3</c:v>
                </c:pt>
                <c:pt idx="5">
                  <c:v>5.2831022183271431E-2</c:v>
                </c:pt>
                <c:pt idx="6">
                  <c:v>5.5528322743412665E-3</c:v>
                </c:pt>
                <c:pt idx="7">
                  <c:v>0.22837169685187109</c:v>
                </c:pt>
                <c:pt idx="8">
                  <c:v>3.6562552796469389E-2</c:v>
                </c:pt>
                <c:pt idx="9">
                  <c:v>2.0082193604377247E-7</c:v>
                </c:pt>
                <c:pt idx="10">
                  <c:v>0.29876910073990054</c:v>
                </c:pt>
                <c:pt idx="11">
                  <c:v>0.44953861476070106</c:v>
                </c:pt>
                <c:pt idx="12">
                  <c:v>1.4647538306713863E-2</c:v>
                </c:pt>
                <c:pt idx="13">
                  <c:v>0.20135239398870308</c:v>
                </c:pt>
                <c:pt idx="14">
                  <c:v>7.0015014258088745E-2</c:v>
                </c:pt>
                <c:pt idx="15">
                  <c:v>0</c:v>
                </c:pt>
                <c:pt idx="16">
                  <c:v>6.7911189847773404E-2</c:v>
                </c:pt>
                <c:pt idx="17">
                  <c:v>7.8320919859094437E-2</c:v>
                </c:pt>
                <c:pt idx="18">
                  <c:v>4.9019625711036997E-2</c:v>
                </c:pt>
                <c:pt idx="19">
                  <c:v>0.22571450593927189</c:v>
                </c:pt>
                <c:pt idx="20">
                  <c:v>4.0319002428373128E-2</c:v>
                </c:pt>
                <c:pt idx="21">
                  <c:v>2.7074338574111867E-3</c:v>
                </c:pt>
                <c:pt idx="22">
                  <c:v>2.9136365203748588E-2</c:v>
                </c:pt>
                <c:pt idx="23">
                  <c:v>1.7162053108991101E-2</c:v>
                </c:pt>
                <c:pt idx="24">
                  <c:v>1.9361744433623058E-2</c:v>
                </c:pt>
                <c:pt idx="25">
                  <c:v>0.28991831654494221</c:v>
                </c:pt>
                <c:pt idx="26">
                  <c:v>0.22561499579562286</c:v>
                </c:pt>
                <c:pt idx="27">
                  <c:v>0.28653491134478609</c:v>
                </c:pt>
                <c:pt idx="28">
                  <c:v>0.38845245205453049</c:v>
                </c:pt>
              </c:numCache>
            </c:numRef>
          </c:val>
          <c:extLst>
            <c:ext xmlns:c16="http://schemas.microsoft.com/office/drawing/2014/chart" uri="{C3380CC4-5D6E-409C-BE32-E72D297353CC}">
              <c16:uniqueId val="{0000000A-E004-41D3-9019-CF2BF0F989FD}"/>
            </c:ext>
          </c:extLst>
        </c:ser>
        <c:ser>
          <c:idx val="4"/>
          <c:order val="4"/>
          <c:tx>
            <c:strRef>
              <c:f>'Farmed RP results'!$I$16</c:f>
              <c:strCache>
                <c:ptCount val="1"/>
                <c:pt idx="0">
                  <c:v>Prod.-Bass &amp; Sea bream grow out and juvenile</c:v>
                </c:pt>
              </c:strCache>
            </c:strRef>
          </c:tx>
          <c:spPr>
            <a:solidFill>
              <a:schemeClr val="accent5"/>
            </a:solidFill>
            <a:ln>
              <a:noFill/>
            </a:ln>
            <a:effectLst/>
          </c:spPr>
          <c:invertIfNegative val="0"/>
          <c:cat>
            <c:strRef>
              <c:f>'Farmed RP results'!$A$18:$A$46</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'Farmed RP results'!$I$18:$I$46</c:f>
              <c:numCache>
                <c:formatCode>General</c:formatCode>
                <c:ptCount val="29"/>
                <c:pt idx="0">
                  <c:v>1.1222161792220787E-2</c:v>
                </c:pt>
                <c:pt idx="1">
                  <c:v>3.2793912748323773E-3</c:v>
                </c:pt>
                <c:pt idx="2">
                  <c:v>5.2222764670718336E-5</c:v>
                </c:pt>
                <c:pt idx="3">
                  <c:v>4.7748715862800818E-3</c:v>
                </c:pt>
                <c:pt idx="4">
                  <c:v>8.2496527959224807E-7</c:v>
                </c:pt>
                <c:pt idx="5">
                  <c:v>1.9660238184833361E-3</c:v>
                </c:pt>
                <c:pt idx="6">
                  <c:v>3.0765467919949437E-4</c:v>
                </c:pt>
                <c:pt idx="7">
                  <c:v>2.128439901756663E-3</c:v>
                </c:pt>
                <c:pt idx="8">
                  <c:v>6.6647717465729284E-3</c:v>
                </c:pt>
                <c:pt idx="9">
                  <c:v>9.0316226734439019E-10</c:v>
                </c:pt>
                <c:pt idx="10">
                  <c:v>4.0747120036604386E-3</c:v>
                </c:pt>
                <c:pt idx="11">
                  <c:v>0.39774611958640704</c:v>
                </c:pt>
                <c:pt idx="12">
                  <c:v>7.773549857916502E-4</c:v>
                </c:pt>
                <c:pt idx="13">
                  <c:v>7.0253401407031511E-3</c:v>
                </c:pt>
                <c:pt idx="14">
                  <c:v>2.0517719379453776E-3</c:v>
                </c:pt>
                <c:pt idx="15">
                  <c:v>0</c:v>
                </c:pt>
                <c:pt idx="16">
                  <c:v>2.0161945868334718E-3</c:v>
                </c:pt>
                <c:pt idx="17">
                  <c:v>2.1922312844029589E-3</c:v>
                </c:pt>
                <c:pt idx="18">
                  <c:v>0.1474422846262575</c:v>
                </c:pt>
                <c:pt idx="19">
                  <c:v>1.1093787145084943E-3</c:v>
                </c:pt>
                <c:pt idx="20">
                  <c:v>1.1582524437430573E-3</c:v>
                </c:pt>
                <c:pt idx="21">
                  <c:v>0.54985733298543982</c:v>
                </c:pt>
                <c:pt idx="22">
                  <c:v>4.0850693638783721E-3</c:v>
                </c:pt>
                <c:pt idx="23">
                  <c:v>1.9662997284602062E-4</c:v>
                </c:pt>
                <c:pt idx="24">
                  <c:v>2.9569586927038531E-2</c:v>
                </c:pt>
                <c:pt idx="25">
                  <c:v>1.0005729690479677E-2</c:v>
                </c:pt>
                <c:pt idx="26">
                  <c:v>1.404847462337931E-2</c:v>
                </c:pt>
                <c:pt idx="27">
                  <c:v>8.4360390693837985E-5</c:v>
                </c:pt>
                <c:pt idx="28">
                  <c:v>2.7035871001419316E-5</c:v>
                </c:pt>
              </c:numCache>
            </c:numRef>
          </c:val>
          <c:extLst>
            <c:ext xmlns:c16="http://schemas.microsoft.com/office/drawing/2014/chart" uri="{C3380CC4-5D6E-409C-BE32-E72D297353CC}">
              <c16:uniqueId val="{0000000B-E004-41D3-9019-CF2BF0F989FD}"/>
            </c:ext>
          </c:extLst>
        </c:ser>
        <c:ser>
          <c:idx val="5"/>
          <c:order val="5"/>
          <c:tx>
            <c:strRef>
              <c:f>'Farmed RP results'!$J$16</c:f>
              <c:strCache>
                <c:ptCount val="1"/>
                <c:pt idx="0">
                  <c:v>Production - Preparation</c:v>
                </c:pt>
              </c:strCache>
            </c:strRef>
          </c:tx>
          <c:spPr>
            <a:solidFill>
              <a:schemeClr val="accent6"/>
            </a:solidFill>
            <a:ln>
              <a:noFill/>
            </a:ln>
            <a:effectLst/>
          </c:spPr>
          <c:invertIfNegative val="0"/>
          <c:cat>
            <c:strRef>
              <c:f>'Farmed RP results'!$A$18:$A$46</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'Farmed RP results'!$J$18:$J$46</c:f>
              <c:numCache>
                <c:formatCode>General</c:formatCode>
                <c:ptCount val="29"/>
                <c:pt idx="0">
                  <c:v>5.7955661784944946E-3</c:v>
                </c:pt>
                <c:pt idx="1">
                  <c:v>9.4989503458796556E-3</c:v>
                </c:pt>
                <c:pt idx="2">
                  <c:v>3.302805012786032E-3</c:v>
                </c:pt>
                <c:pt idx="3">
                  <c:v>1.3757549883890764E-2</c:v>
                </c:pt>
                <c:pt idx="4">
                  <c:v>3.4502131134652768E-5</c:v>
                </c:pt>
                <c:pt idx="5">
                  <c:v>3.488613003619983E-3</c:v>
                </c:pt>
                <c:pt idx="6">
                  <c:v>9.652141719142446E-4</c:v>
                </c:pt>
                <c:pt idx="7">
                  <c:v>1.0029178693004891E-2</c:v>
                </c:pt>
                <c:pt idx="8">
                  <c:v>8.9980026435032626E-3</c:v>
                </c:pt>
                <c:pt idx="9">
                  <c:v>8.0693107985736602E-8</c:v>
                </c:pt>
                <c:pt idx="10">
                  <c:v>6.3422252734533415E-3</c:v>
                </c:pt>
                <c:pt idx="11">
                  <c:v>3.0233986552472074E-4</c:v>
                </c:pt>
                <c:pt idx="12">
                  <c:v>1.4906584141007716E-3</c:v>
                </c:pt>
                <c:pt idx="13">
                  <c:v>3.1233362309373235E-3</c:v>
                </c:pt>
                <c:pt idx="14">
                  <c:v>5.5890232892915337E-3</c:v>
                </c:pt>
                <c:pt idx="15">
                  <c:v>0</c:v>
                </c:pt>
                <c:pt idx="16">
                  <c:v>3.1001308980427803E-3</c:v>
                </c:pt>
                <c:pt idx="17">
                  <c:v>1.5415176237149069E-2</c:v>
                </c:pt>
                <c:pt idx="18">
                  <c:v>2.7433176545442867E-3</c:v>
                </c:pt>
                <c:pt idx="19">
                  <c:v>1.1084171896363961E-2</c:v>
                </c:pt>
                <c:pt idx="20">
                  <c:v>2.5390150645789021E-3</c:v>
                </c:pt>
                <c:pt idx="21">
                  <c:v>1.9339812282053476E-4</c:v>
                </c:pt>
                <c:pt idx="22">
                  <c:v>3.9175067648240219E-2</c:v>
                </c:pt>
                <c:pt idx="23">
                  <c:v>1.517602048796133E-3</c:v>
                </c:pt>
                <c:pt idx="24">
                  <c:v>8.1304480943360626E-4</c:v>
                </c:pt>
                <c:pt idx="25">
                  <c:v>4.0874472159861536E-3</c:v>
                </c:pt>
                <c:pt idx="26">
                  <c:v>2.5872397891193055E-2</c:v>
                </c:pt>
                <c:pt idx="27">
                  <c:v>8.4187673196895477E-2</c:v>
                </c:pt>
                <c:pt idx="28">
                  <c:v>6.9898255408412532E-2</c:v>
                </c:pt>
              </c:numCache>
            </c:numRef>
          </c:val>
          <c:extLst>
            <c:ext xmlns:c16="http://schemas.microsoft.com/office/drawing/2014/chart" uri="{C3380CC4-5D6E-409C-BE32-E72D297353CC}">
              <c16:uniqueId val="{0000000C-E004-41D3-9019-CF2BF0F989FD}"/>
            </c:ext>
          </c:extLst>
        </c:ser>
        <c:ser>
          <c:idx val="6"/>
          <c:order val="6"/>
          <c:tx>
            <c:strRef>
              <c:f>'Farmed RP results'!$K$16</c:f>
              <c:strCache>
                <c:ptCount val="1"/>
                <c:pt idx="0">
                  <c:v>Distribution - Transport landing-preparation</c:v>
                </c:pt>
              </c:strCache>
            </c:strRef>
          </c:tx>
          <c:spPr>
            <a:solidFill>
              <a:schemeClr val="accent1">
                <a:lumMod val="60000"/>
              </a:schemeClr>
            </a:solidFill>
            <a:ln>
              <a:noFill/>
            </a:ln>
            <a:effectLst/>
          </c:spPr>
          <c:invertIfNegative val="0"/>
          <c:cat>
            <c:strRef>
              <c:f>'Farmed RP results'!$A$18:$A$46</c:f>
              <c:strCache>
                <c:ptCount val="29"/>
                <c:pt idx="0">
                  <c:v>Acidification</c:v>
                </c:pt>
                <c:pt idx="1">
                  <c:v>Climate change</c:v>
                </c:pt>
                <c:pt idx="2">
                  <c:v>Climate change - Biogenic</c:v>
                </c:pt>
                <c:pt idx="3">
                  <c:v>Climate change - Fossil</c:v>
                </c:pt>
                <c:pt idx="4">
                  <c:v>Climate change - Land Use and LU Change</c:v>
                </c:pt>
                <c:pt idx="5">
                  <c:v>Ecotoxicity, freshwater - part 1</c:v>
                </c:pt>
                <c:pt idx="6">
                  <c:v>Ecotoxicity, freshwater - part 2</c:v>
                </c:pt>
                <c:pt idx="7">
                  <c:v>Ecotoxicity, freshwater - inorganics</c:v>
                </c:pt>
                <c:pt idx="8">
                  <c:v>Ecotoxicity, freshwater - metals</c:v>
                </c:pt>
                <c:pt idx="9">
                  <c:v>Ecotoxicity, freshwater - organics</c:v>
                </c:pt>
                <c:pt idx="10">
                  <c:v>Particulate Matter</c:v>
                </c:pt>
                <c:pt idx="11">
                  <c:v>Eutrophication, marine</c:v>
                </c:pt>
                <c:pt idx="12">
                  <c:v>Eutrophication, freshwater</c:v>
                </c:pt>
                <c:pt idx="13">
                  <c:v>Eutrophication, terrestrial</c:v>
                </c:pt>
                <c:pt idx="14">
                  <c:v>Human toxicity, cancer</c:v>
                </c:pt>
                <c:pt idx="15">
                  <c:v>Human toxicity, cancer - inorganics</c:v>
                </c:pt>
                <c:pt idx="16">
                  <c:v>Human toxicity, cancer - metals</c:v>
                </c:pt>
                <c:pt idx="17">
                  <c:v>Human toxicity, cancer - organics</c:v>
                </c:pt>
                <c:pt idx="18">
                  <c:v>Human toxicity, non-cancer</c:v>
                </c:pt>
                <c:pt idx="19">
                  <c:v>Human toxicity, non-cancer - inorganics</c:v>
                </c:pt>
                <c:pt idx="20">
                  <c:v>Human toxicity, non-cancer - metals</c:v>
                </c:pt>
                <c:pt idx="21">
                  <c:v>Human toxicity, non-cancer - organics</c:v>
                </c:pt>
                <c:pt idx="22">
                  <c:v>Ionising radiation</c:v>
                </c:pt>
                <c:pt idx="23">
                  <c:v>Land use</c:v>
                </c:pt>
                <c:pt idx="24">
                  <c:v>Ozone depletion</c:v>
                </c:pt>
                <c:pt idx="25">
                  <c:v>Photochemical ozone formation</c:v>
                </c:pt>
                <c:pt idx="26">
                  <c:v>Resource use, fossils</c:v>
                </c:pt>
                <c:pt idx="27">
                  <c:v>Resource use, minerals and metals</c:v>
                </c:pt>
                <c:pt idx="28">
                  <c:v>Water use</c:v>
                </c:pt>
              </c:strCache>
            </c:strRef>
          </c:cat>
          <c:val>
            <c:numRef>
              <c:f>'Farmed RP results'!$K$18:$K$46</c:f>
              <c:numCache>
                <c:formatCode>General</c:formatCode>
                <c:ptCount val="29"/>
                <c:pt idx="0">
                  <c:v>7.956040267142732E-6</c:v>
                </c:pt>
                <c:pt idx="1">
                  <c:v>8.449392110394882E-6</c:v>
                </c:pt>
                <c:pt idx="2">
                  <c:v>1.5184699212002814E-6</c:v>
                </c:pt>
                <c:pt idx="3">
                  <c:v>1.2218555413408569E-5</c:v>
                </c:pt>
                <c:pt idx="4">
                  <c:v>1.3466695530039991E-7</c:v>
                </c:pt>
                <c:pt idx="5">
                  <c:v>3.74247625925017E-6</c:v>
                </c:pt>
                <c:pt idx="6">
                  <c:v>1.7264133531780386E-7</c:v>
                </c:pt>
                <c:pt idx="7">
                  <c:v>1.6689889952344964E-5</c:v>
                </c:pt>
                <c:pt idx="8">
                  <c:v>1.3817419528592065E-6</c:v>
                </c:pt>
                <c:pt idx="9">
                  <c:v>1.0936393104706462E-17</c:v>
                </c:pt>
                <c:pt idx="10">
                  <c:v>9.5938699051061664E-6</c:v>
                </c:pt>
                <c:pt idx="11">
                  <c:v>8.9366610145729305E-7</c:v>
                </c:pt>
                <c:pt idx="12">
                  <c:v>3.1883349944477593E-7</c:v>
                </c:pt>
                <c:pt idx="13">
                  <c:v>9.3578735556519228E-6</c:v>
                </c:pt>
                <c:pt idx="14">
                  <c:v>5.7695219187466423E-6</c:v>
                </c:pt>
                <c:pt idx="15">
                  <c:v>0</c:v>
                </c:pt>
                <c:pt idx="16">
                  <c:v>2.9273732372808557E-6</c:v>
                </c:pt>
                <c:pt idx="17">
                  <c:v>1.699033150359605E-5</c:v>
                </c:pt>
                <c:pt idx="18">
                  <c:v>3.1981204856333295E-6</c:v>
                </c:pt>
                <c:pt idx="19">
                  <c:v>1.1867185321172575E-5</c:v>
                </c:pt>
                <c:pt idx="20">
                  <c:v>3.1115752571779844E-6</c:v>
                </c:pt>
                <c:pt idx="21">
                  <c:v>1.4775777111873108E-7</c:v>
                </c:pt>
                <c:pt idx="22">
                  <c:v>6.4463452820446286E-6</c:v>
                </c:pt>
                <c:pt idx="23">
                  <c:v>1.5849196408845533E-6</c:v>
                </c:pt>
                <c:pt idx="24">
                  <c:v>9.1349288312042959E-9</c:v>
                </c:pt>
                <c:pt idx="25">
                  <c:v>1.1498645285805916E-5</c:v>
                </c:pt>
                <c:pt idx="26">
                  <c:v>2.2436456434441404E-5</c:v>
                </c:pt>
                <c:pt idx="27">
                  <c:v>4.0049239387955119E-6</c:v>
                </c:pt>
                <c:pt idx="28">
                  <c:v>2.5078740910383552E-6</c:v>
                </c:pt>
              </c:numCache>
            </c:numRef>
          </c:val>
          <c:extLst>
            <c:ext xmlns:c16="http://schemas.microsoft.com/office/drawing/2014/chart" uri="{C3380CC4-5D6E-409C-BE32-E72D297353CC}">
              <c16:uniqueId val="{0000000D-E004-41D3-9019-CF2BF0F989FD}"/>
            </c:ext>
          </c:extLst>
        </c:ser>
        <c:dLbls>
          <c:showLegendKey val="0"/>
          <c:showVal val="0"/>
          <c:showCatName val="0"/>
          <c:showSerName val="0"/>
          <c:showPercent val="0"/>
          <c:showBubbleSize val="0"/>
        </c:dLbls>
        <c:gapWidth val="150"/>
        <c:overlap val="100"/>
        <c:axId val="2125422639"/>
        <c:axId val="2121630367"/>
      </c:barChart>
      <c:catAx>
        <c:axId val="2125422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121630367"/>
        <c:crosses val="autoZero"/>
        <c:auto val="1"/>
        <c:lblAlgn val="ctr"/>
        <c:lblOffset val="100"/>
        <c:noMultiLvlLbl val="0"/>
      </c:catAx>
      <c:valAx>
        <c:axId val="212163036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5422639"/>
        <c:crosses val="autoZero"/>
        <c:crossBetween val="between"/>
      </c:valAx>
      <c:spPr>
        <a:noFill/>
        <a:ln>
          <a:noFill/>
        </a:ln>
        <a:effectLst/>
      </c:spPr>
    </c:plotArea>
    <c:legend>
      <c:legendPos val="b"/>
      <c:layout>
        <c:manualLayout>
          <c:xMode val="edge"/>
          <c:yMode val="edge"/>
          <c:x val="1.5847339045926116E-2"/>
          <c:y val="0.86316471350652713"/>
          <c:w val="0.95415267708456497"/>
          <c:h val="0.1368352864934729"/>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161924</xdr:rowOff>
    </xdr:from>
    <xdr:to>
      <xdr:col>24</xdr:col>
      <xdr:colOff>342900</xdr:colOff>
      <xdr:row>51</xdr:row>
      <xdr:rowOff>47625</xdr:rowOff>
    </xdr:to>
    <xdr:sp macro="" textlink="">
      <xdr:nvSpPr>
        <xdr:cNvPr id="2" name="TextBox 1">
          <a:extLst>
            <a:ext uri="{FF2B5EF4-FFF2-40B4-BE49-F238E27FC236}">
              <a16:creationId xmlns:a16="http://schemas.microsoft.com/office/drawing/2014/main" id="{299FB76C-1851-45FB-B372-E3F4EA9654DA}"/>
            </a:ext>
          </a:extLst>
        </xdr:cNvPr>
        <xdr:cNvSpPr txBox="1"/>
      </xdr:nvSpPr>
      <xdr:spPr>
        <a:xfrm>
          <a:off x="0" y="323849"/>
          <a:ext cx="13144500" cy="79819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0" i="1"/>
            <a:t>These results are analysed according to section "A.6.1. Identification of hotspots" of the PEF Method.</a:t>
          </a:r>
        </a:p>
        <a:p>
          <a:endParaRPr lang="nb-NO" sz="1400" b="0" i="1"/>
        </a:p>
        <a:p>
          <a:r>
            <a:rPr lang="nb-NO" sz="1400" b="0" i="1"/>
            <a:t>The sheet "Wild results" presents the findings for the wild caught representative product.</a:t>
          </a:r>
        </a:p>
        <a:p>
          <a:r>
            <a:rPr lang="nb-NO" sz="1400" b="0" i="1"/>
            <a:t>The</a:t>
          </a:r>
          <a:r>
            <a:rPr lang="nb-NO" sz="1400" b="0" i="1" baseline="0"/>
            <a:t> sheet "Farmed results" presents the findings for the farmed representative product. </a:t>
          </a:r>
        </a:p>
        <a:p>
          <a:r>
            <a:rPr lang="nb-NO" sz="1400" b="0" i="1" baseline="0"/>
            <a:t>The rest of the sheets are data input and calculations. For more details look into these sheets.</a:t>
          </a:r>
          <a:endParaRPr lang="nb-NO" sz="1400" b="0" i="1"/>
        </a:p>
        <a:p>
          <a:endParaRPr lang="nb-NO" sz="1200"/>
        </a:p>
        <a:p>
          <a:endParaRPr lang="nb-NO" sz="1200"/>
        </a:p>
        <a:p>
          <a:r>
            <a:rPr lang="nb-NO" sz="1200" b="1"/>
            <a:t>Most relevant impact categories</a:t>
          </a:r>
        </a:p>
        <a:p>
          <a:r>
            <a:rPr lang="nb-NO" sz="1200"/>
            <a:t>The identification of the most relevant impact categories is based on the normalised and weighted results. The most relevant impact categories are identified as all impact categories that cumulatively contribute to</a:t>
          </a:r>
          <a:r>
            <a:rPr lang="nb-NO" sz="1200" baseline="0"/>
            <a:t> </a:t>
          </a:r>
          <a:r>
            <a:rPr lang="nb-NO" sz="1200"/>
            <a:t>at least 80% to the total environmental impact, starting from the largest to the smallest contributions. </a:t>
          </a:r>
        </a:p>
        <a:p>
          <a:r>
            <a:rPr lang="nb-NO" sz="1200"/>
            <a:t>-&gt; The following analysis of</a:t>
          </a:r>
          <a:r>
            <a:rPr lang="nb-NO" sz="1200" baseline="0"/>
            <a:t> most important stages and processes is performed for all categories since the identification of the most relevant impact categories will change as the PEF-RP analysis is improved and the Technical Secretariat of the PEFCR can decide to include other categories in addition to those that are identified through the "80% rule".  </a:t>
          </a:r>
          <a:endParaRPr lang="nb-NO" sz="1200"/>
        </a:p>
        <a:p>
          <a:endParaRPr lang="nb-NO" sz="1200"/>
        </a:p>
        <a:p>
          <a:r>
            <a:rPr lang="nb-NO" sz="1200" b="1"/>
            <a:t>Most relevant stages</a:t>
          </a:r>
        </a:p>
        <a:p>
          <a:r>
            <a:rPr lang="nb-NO" sz="1200" baseline="0"/>
            <a:t>The most relevant life cycle stages are the ones that together contribute at least 80% to any of the most relevant impact categories identified, starting from the largest to the smallest contributions. </a:t>
          </a:r>
        </a:p>
        <a:p>
          <a:r>
            <a:rPr lang="nb-NO" sz="1200" baseline="0"/>
            <a:t>If the use stage accounts for more than 50% of the total impact, the procedure shall be re-run with the exclusion of the use stage. In this case, the list of most relevant life cycle stages shall be those selected through the latter procedure plus the use stage. This procedure will be followed once the selection of most relevant impact categories is done, while all 28 categories of the EF3.0 method are included, the use stage contributes with &gt;50% to some categories. </a:t>
          </a:r>
        </a:p>
        <a:p>
          <a:endParaRPr lang="nb-NO" sz="1200" baseline="0"/>
        </a:p>
        <a:p>
          <a:r>
            <a:rPr lang="nb-NO" sz="1200" b="1" baseline="0"/>
            <a:t>Most relevant </a:t>
          </a:r>
          <a:r>
            <a:rPr lang="nb-NO" sz="1200" b="1" i="0" baseline="0">
              <a:solidFill>
                <a:schemeClr val="dk1"/>
              </a:solidFill>
              <a:effectLst/>
              <a:latin typeface="+mn-lt"/>
              <a:ea typeface="+mn-ea"/>
              <a:cs typeface="+mn-cs"/>
            </a:rPr>
            <a:t>processes</a:t>
          </a:r>
          <a:endParaRPr lang="nb-NO" sz="1200" b="1" baseline="0"/>
        </a:p>
        <a:p>
          <a:r>
            <a:rPr lang="nb-NO" sz="1200" b="0" i="0" baseline="0">
              <a:solidFill>
                <a:schemeClr val="dk1"/>
              </a:solidFill>
              <a:effectLst/>
              <a:latin typeface="+mn-lt"/>
              <a:ea typeface="+mn-ea"/>
              <a:cs typeface="+mn-cs"/>
            </a:rPr>
            <a:t>The most relevant processes are those that collectively contribute at least 80% to any of the most relevant impact categories identified. This shall be done only for the most relevant impact categories.</a:t>
          </a:r>
        </a:p>
        <a:p>
          <a:r>
            <a:rPr lang="nb-NO" sz="1200" b="0" i="0" baseline="0">
              <a:solidFill>
                <a:schemeClr val="dk1"/>
              </a:solidFill>
              <a:effectLst/>
              <a:latin typeface="+mn-lt"/>
              <a:ea typeface="+mn-ea"/>
              <a:cs typeface="+mn-cs"/>
            </a:rPr>
            <a:t>Identical processes taking place in different life cycle stages (e.g. transportation, electricity use) shall be accounted for separately. Identical processes taking place within the same life cycle stage shall be accounted for together. </a:t>
          </a:r>
        </a:p>
        <a:p>
          <a:endParaRPr lang="nb-NO" sz="1200" b="0" i="0" u="none" strike="noStrike" baseline="0">
            <a:solidFill>
              <a:schemeClr val="dk1"/>
            </a:solidFill>
            <a:effectLst/>
            <a:latin typeface="+mn-lt"/>
            <a:ea typeface="+mn-ea"/>
            <a:cs typeface="+mn-cs"/>
          </a:endParaRPr>
        </a:p>
        <a:p>
          <a:endParaRPr lang="nb-NO" sz="1200" b="0" i="0" u="none" strike="noStrike" baseline="0">
            <a:solidFill>
              <a:schemeClr val="dk1"/>
            </a:solidFill>
            <a:effectLst/>
            <a:latin typeface="+mn-lt"/>
            <a:ea typeface="+mn-ea"/>
            <a:cs typeface="+mn-cs"/>
          </a:endParaRPr>
        </a:p>
        <a:p>
          <a:r>
            <a:rPr lang="nb-NO" sz="1200" b="1" i="0" u="none" strike="noStrike" baseline="0">
              <a:solidFill>
                <a:schemeClr val="dk1"/>
              </a:solidFill>
              <a:effectLst/>
              <a:latin typeface="+mn-lt"/>
              <a:ea typeface="+mn-ea"/>
              <a:cs typeface="+mn-cs"/>
            </a:rPr>
            <a:t>Dealing with negative numbers </a:t>
          </a:r>
        </a:p>
        <a:p>
          <a:pPr marL="0" marR="0" lvl="0" indent="0"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PEF Method can return negative numbers where, for example, process like recycling introduce credits from substitution. When identifying the percentage impact contribution for any process or elementary flow </a:t>
          </a:r>
          <a:r>
            <a:rPr lang="nb-NO" sz="1200" b="1" i="0" u="none" strike="noStrike" baseline="0">
              <a:solidFill>
                <a:schemeClr val="dk1"/>
              </a:solidFill>
              <a:effectLst/>
              <a:latin typeface="+mn-lt"/>
              <a:ea typeface="+mn-ea"/>
              <a:cs typeface="+mn-cs"/>
            </a:rPr>
            <a:t>the absolute values shall be used</a:t>
          </a:r>
          <a:r>
            <a:rPr lang="nb-NO" sz="1200" b="0" i="0" u="none" strike="noStrike" baseline="0">
              <a:solidFill>
                <a:schemeClr val="dk1"/>
              </a:solidFill>
              <a:effectLst/>
              <a:latin typeface="+mn-lt"/>
              <a:ea typeface="+mn-ea"/>
              <a:cs typeface="+mn-cs"/>
            </a:rPr>
            <a:t>. </a:t>
          </a:r>
          <a:r>
            <a:rPr lang="nb-NO" sz="1200" b="0" i="0" baseline="0">
              <a:solidFill>
                <a:schemeClr val="dk1"/>
              </a:solidFill>
              <a:effectLst/>
              <a:latin typeface="+mn-lt"/>
              <a:ea typeface="+mn-ea"/>
              <a:cs typeface="+mn-cs"/>
            </a:rPr>
            <a:t>This procedure does not apply to the identification of the most relevant life cycle stages. The procedure regarding the use of absolute values includes that the total is recalculated with the absolute values and the percentage impact contribution for any process or elementary flow is assessed to this new total. </a:t>
          </a:r>
          <a:endParaRPr lang="nb-NO" sz="1200">
            <a:effectLst/>
          </a:endParaRPr>
        </a:p>
        <a:p>
          <a:endParaRPr lang="nb-NO" sz="1200" b="0" i="0" u="none" strike="noStrike" baseline="0">
            <a:solidFill>
              <a:schemeClr val="dk1"/>
            </a:solidFill>
            <a:effectLst/>
            <a:latin typeface="+mn-lt"/>
            <a:ea typeface="+mn-ea"/>
            <a:cs typeface="+mn-cs"/>
          </a:endParaRPr>
        </a:p>
        <a:p>
          <a:endParaRPr lang="nb-NO" sz="1200" b="0" i="0" u="none" strike="noStrike" baseline="0">
            <a:solidFill>
              <a:schemeClr val="dk1"/>
            </a:solidFill>
            <a:effectLst/>
            <a:latin typeface="+mn-lt"/>
            <a:ea typeface="+mn-ea"/>
            <a:cs typeface="+mn-cs"/>
          </a:endParaRPr>
        </a:p>
      </xdr:txBody>
    </xdr:sp>
    <xdr:clientData/>
  </xdr:twoCellAnchor>
  <xdr:twoCellAnchor editAs="oneCell">
    <xdr:from>
      <xdr:col>25</xdr:col>
      <xdr:colOff>244475</xdr:colOff>
      <xdr:row>3</xdr:row>
      <xdr:rowOff>117475</xdr:rowOff>
    </xdr:from>
    <xdr:to>
      <xdr:col>37</xdr:col>
      <xdr:colOff>550211</xdr:colOff>
      <xdr:row>42</xdr:row>
      <xdr:rowOff>38971</xdr:rowOff>
    </xdr:to>
    <xdr:pic>
      <xdr:nvPicPr>
        <xdr:cNvPr id="3" name="Picture 2">
          <a:extLst>
            <a:ext uri="{FF2B5EF4-FFF2-40B4-BE49-F238E27FC236}">
              <a16:creationId xmlns:a16="http://schemas.microsoft.com/office/drawing/2014/main" id="{206B6490-EAA2-4D7B-9428-C35A490667DB}"/>
            </a:ext>
          </a:extLst>
        </xdr:cNvPr>
        <xdr:cNvPicPr>
          <a:picLocks noChangeAspect="1"/>
        </xdr:cNvPicPr>
      </xdr:nvPicPr>
      <xdr:blipFill>
        <a:blip xmlns:r="http://schemas.openxmlformats.org/officeDocument/2006/relationships" r:embed="rId1"/>
        <a:stretch>
          <a:fillRect/>
        </a:stretch>
      </xdr:blipFill>
      <xdr:spPr>
        <a:xfrm>
          <a:off x="14531975" y="612775"/>
          <a:ext cx="7163736" cy="63603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561976</xdr:colOff>
      <xdr:row>62</xdr:row>
      <xdr:rowOff>205706</xdr:rowOff>
    </xdr:from>
    <xdr:to>
      <xdr:col>52</xdr:col>
      <xdr:colOff>81643</xdr:colOff>
      <xdr:row>85</xdr:row>
      <xdr:rowOff>328083</xdr:rowOff>
    </xdr:to>
    <xdr:graphicFrame macro="">
      <xdr:nvGraphicFramePr>
        <xdr:cNvPr id="2" name="Chart 1">
          <a:extLst>
            <a:ext uri="{FF2B5EF4-FFF2-40B4-BE49-F238E27FC236}">
              <a16:creationId xmlns:a16="http://schemas.microsoft.com/office/drawing/2014/main" id="{22902130-6FE2-4942-A243-3793868E35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374598</xdr:colOff>
      <xdr:row>2</xdr:row>
      <xdr:rowOff>324170</xdr:rowOff>
    </xdr:from>
    <xdr:to>
      <xdr:col>40</xdr:col>
      <xdr:colOff>436231</xdr:colOff>
      <xdr:row>58</xdr:row>
      <xdr:rowOff>13608</xdr:rowOff>
    </xdr:to>
    <xdr:graphicFrame macro="">
      <xdr:nvGraphicFramePr>
        <xdr:cNvPr id="3" name="Chart 2">
          <a:extLst>
            <a:ext uri="{FF2B5EF4-FFF2-40B4-BE49-F238E27FC236}">
              <a16:creationId xmlns:a16="http://schemas.microsoft.com/office/drawing/2014/main" id="{E2E8E30D-B60F-475B-813B-0D83629D24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1095374</xdr:colOff>
      <xdr:row>1</xdr:row>
      <xdr:rowOff>222436</xdr:rowOff>
    </xdr:from>
    <xdr:to>
      <xdr:col>35</xdr:col>
      <xdr:colOff>78439</xdr:colOff>
      <xdr:row>52</xdr:row>
      <xdr:rowOff>100852</xdr:rowOff>
    </xdr:to>
    <xdr:graphicFrame macro="">
      <xdr:nvGraphicFramePr>
        <xdr:cNvPr id="2" name="Chart 1">
          <a:extLst>
            <a:ext uri="{FF2B5EF4-FFF2-40B4-BE49-F238E27FC236}">
              <a16:creationId xmlns:a16="http://schemas.microsoft.com/office/drawing/2014/main" id="{0801F306-E82D-4CB8-BEBE-5D8BBB18D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317766</xdr:colOff>
      <xdr:row>54</xdr:row>
      <xdr:rowOff>184296</xdr:rowOff>
    </xdr:from>
    <xdr:to>
      <xdr:col>37</xdr:col>
      <xdr:colOff>68517</xdr:colOff>
      <xdr:row>74</xdr:row>
      <xdr:rowOff>342860</xdr:rowOff>
    </xdr:to>
    <xdr:graphicFrame macro="">
      <xdr:nvGraphicFramePr>
        <xdr:cNvPr id="5" name="Chart 4">
          <a:extLst>
            <a:ext uri="{FF2B5EF4-FFF2-40B4-BE49-F238E27FC236}">
              <a16:creationId xmlns:a16="http://schemas.microsoft.com/office/drawing/2014/main" id="{49FB965C-709D-4EB2-A876-8B98D4509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k.hognes/Downloads/Conversion_factors_2017_-_Condensed_set__for_most_users__v0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dex"/>
      <sheetName val="What's new"/>
      <sheetName val="Fuels"/>
      <sheetName val="Bioenergy"/>
      <sheetName val="Refrigerant &amp; other"/>
      <sheetName val="Passenger vehicles"/>
      <sheetName val="UK electricity"/>
      <sheetName val="Transmission and distribution"/>
      <sheetName val="Water supply"/>
      <sheetName val="Water treatment"/>
      <sheetName val="Material use"/>
      <sheetName val="Waste disposal"/>
      <sheetName val="Business travel- air"/>
      <sheetName val="Business travel- sea"/>
      <sheetName val="Business travel- land"/>
      <sheetName val="Freighting goods"/>
      <sheetName val="Managed assets- vehicles"/>
      <sheetName val="Conversions"/>
      <sheetName val="Fuel properties"/>
    </sheetNames>
    <sheetDataSet>
      <sheetData sheetId="0">
        <row r="1">
          <cell r="A1" t="str">
            <v>UK Government GHG Conversion Factors for Company Reporting</v>
          </cell>
        </row>
        <row r="6">
          <cell r="E6">
            <v>2017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80EF8-7D47-45B1-A405-17B7C2AEF548}">
  <sheetPr>
    <tabColor theme="1" tint="0.34998626667073579"/>
  </sheetPr>
  <dimension ref="A1"/>
  <sheetViews>
    <sheetView tabSelected="1" workbookViewId="0">
      <selection activeCell="AA43" sqref="AA43"/>
    </sheetView>
  </sheetViews>
  <sheetFormatPr baseColWidth="10" defaultColWidth="9" defaultRowHeight="13" x14ac:dyDescent="0.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3947D-7B1D-4527-BA91-CD5B3929C70A}">
  <dimension ref="C2:U38"/>
  <sheetViews>
    <sheetView workbookViewId="0">
      <selection activeCell="M24" sqref="M24"/>
    </sheetView>
  </sheetViews>
  <sheetFormatPr baseColWidth="10" defaultColWidth="9" defaultRowHeight="13" x14ac:dyDescent="0.15"/>
  <cols>
    <col min="3" max="3" width="13" customWidth="1"/>
    <col min="4" max="4" width="12.3984375" customWidth="1"/>
    <col min="5" max="5" width="14" customWidth="1"/>
    <col min="6" max="6" width="12.796875" customWidth="1"/>
    <col min="7" max="7" width="23" customWidth="1"/>
  </cols>
  <sheetData>
    <row r="2" spans="3:21" x14ac:dyDescent="0.15">
      <c r="C2" s="91" t="s">
        <v>159</v>
      </c>
      <c r="D2" s="91"/>
      <c r="E2" s="91"/>
      <c r="F2" s="91"/>
      <c r="G2" s="91"/>
      <c r="H2" s="91"/>
      <c r="P2" s="91" t="s">
        <v>160</v>
      </c>
      <c r="Q2" s="91"/>
      <c r="R2" s="91"/>
      <c r="S2" s="91"/>
      <c r="T2" s="91"/>
      <c r="U2" s="91"/>
    </row>
    <row r="3" spans="3:21" x14ac:dyDescent="0.15">
      <c r="C3" s="91" t="s">
        <v>161</v>
      </c>
      <c r="D3" s="91"/>
      <c r="E3" s="91" t="s">
        <v>162</v>
      </c>
      <c r="F3" s="91"/>
      <c r="G3" s="91" t="s">
        <v>163</v>
      </c>
      <c r="H3" s="91" t="s">
        <v>164</v>
      </c>
      <c r="P3" s="91" t="s">
        <v>161</v>
      </c>
      <c r="Q3" s="91"/>
      <c r="R3" s="91" t="s">
        <v>162</v>
      </c>
      <c r="S3" s="91"/>
      <c r="T3" s="91" t="s">
        <v>163</v>
      </c>
      <c r="U3" s="91" t="s">
        <v>164</v>
      </c>
    </row>
    <row r="4" spans="3:21" x14ac:dyDescent="0.15">
      <c r="C4" s="2" t="str">
        <f>'Wild stages'!A177</f>
        <v>Acidification</v>
      </c>
      <c r="D4" s="2">
        <f>'Wild stages'!C177</f>
        <v>3.9336111E-2</v>
      </c>
      <c r="E4" s="2" t="str">
        <f>'Wild process'!A175</f>
        <v>Acidification</v>
      </c>
      <c r="F4" s="2">
        <f>'Wild process'!C175</f>
        <v>3.9336111E-2</v>
      </c>
      <c r="G4" s="15" t="str">
        <f>IF(C4=E4,"ok","no match")</f>
        <v>ok</v>
      </c>
      <c r="H4" s="15" t="str">
        <f>IF(D4=F4,"ok","no match")</f>
        <v>ok</v>
      </c>
      <c r="P4" s="2" t="str">
        <f>'Farmed stages'!A176</f>
        <v>Acidification</v>
      </c>
      <c r="Q4" s="2">
        <f>'Farmed stages'!C176</f>
        <v>9.3636275000000005E-2</v>
      </c>
      <c r="R4" s="2" t="str">
        <f>'Farmed processes'!A179</f>
        <v>Acidification</v>
      </c>
      <c r="S4" s="2">
        <f>'Farmed processes'!C179</f>
        <v>9.3636275000000005E-2</v>
      </c>
      <c r="T4" s="15" t="str">
        <f>IF(P4=R4,"ok","no match")</f>
        <v>ok</v>
      </c>
      <c r="U4" s="15" t="str">
        <f>IF(Q4=S4,"ok","no match")</f>
        <v>ok</v>
      </c>
    </row>
    <row r="5" spans="3:21" x14ac:dyDescent="0.15">
      <c r="C5" s="2" t="str">
        <f>'Wild stages'!A178</f>
        <v>Climate change</v>
      </c>
      <c r="D5" s="2">
        <f>'Wild stages'!C178</f>
        <v>5.5597966999999997</v>
      </c>
      <c r="E5" s="2" t="str">
        <f>'Wild process'!A176</f>
        <v>Climate change</v>
      </c>
      <c r="F5" s="2">
        <f>'Wild process'!C176</f>
        <v>5.5597966999999997</v>
      </c>
      <c r="G5" s="15" t="str">
        <f t="shared" ref="G5:G32" si="0">IF(C5=E5,"ok","no match")</f>
        <v>ok</v>
      </c>
      <c r="H5" s="15" t="str">
        <f t="shared" ref="H5:H32" si="1">IF(D5=F5,"ok","no match")</f>
        <v>ok</v>
      </c>
      <c r="P5" s="2" t="str">
        <f>'Farmed stages'!A177</f>
        <v>Climate change</v>
      </c>
      <c r="Q5" s="2">
        <f>'Farmed stages'!C177</f>
        <v>15.913228</v>
      </c>
      <c r="R5" s="2" t="str">
        <f>'Farmed processes'!A180</f>
        <v>Climate change</v>
      </c>
      <c r="S5" s="2">
        <f>'Farmed processes'!C180</f>
        <v>15.913228</v>
      </c>
      <c r="T5" s="15" t="str">
        <f t="shared" ref="T5:T32" si="2">IF(P5=R5,"ok","no match")</f>
        <v>ok</v>
      </c>
      <c r="U5" s="15" t="str">
        <f t="shared" ref="U5:U32" si="3">IF(Q5=S5,"ok","no match")</f>
        <v>ok</v>
      </c>
    </row>
    <row r="6" spans="3:21" x14ac:dyDescent="0.15">
      <c r="C6" s="2" t="str">
        <f>'Wild stages'!A179</f>
        <v>Climate change - Biogenic</v>
      </c>
      <c r="D6" s="2">
        <f>'Wild stages'!C179</f>
        <v>0.39288368000000001</v>
      </c>
      <c r="E6" s="2" t="str">
        <f>'Wild process'!A177</f>
        <v>Climate change - Biogenic</v>
      </c>
      <c r="F6" s="2">
        <f>'Wild process'!C177</f>
        <v>0.39288368000000001</v>
      </c>
      <c r="G6" s="15" t="str">
        <f t="shared" si="0"/>
        <v>ok</v>
      </c>
      <c r="H6" s="15" t="str">
        <f t="shared" si="1"/>
        <v>ok</v>
      </c>
      <c r="P6" s="2" t="str">
        <f>'Farmed stages'!A178</f>
        <v>Climate change - Biogenic</v>
      </c>
      <c r="Q6" s="2">
        <f>'Farmed stages'!C178</f>
        <v>0.43958055000000001</v>
      </c>
      <c r="R6" s="2" t="str">
        <f>'Farmed processes'!A181</f>
        <v>Climate change - Biogenic</v>
      </c>
      <c r="S6" s="2">
        <f>'Farmed processes'!C181</f>
        <v>0.43958055000000001</v>
      </c>
      <c r="T6" s="15" t="str">
        <f t="shared" si="2"/>
        <v>ok</v>
      </c>
      <c r="U6" s="15" t="str">
        <f t="shared" si="3"/>
        <v>ok</v>
      </c>
    </row>
    <row r="7" spans="3:21" x14ac:dyDescent="0.15">
      <c r="C7" s="2" t="str">
        <f>'Wild stages'!A180</f>
        <v>Climate change - Fossil</v>
      </c>
      <c r="D7" s="2">
        <f>'Wild stages'!C180</f>
        <v>5.1061021999999996</v>
      </c>
      <c r="E7" s="2" t="str">
        <f>'Wild process'!A178</f>
        <v>Climate change - Fossil</v>
      </c>
      <c r="F7" s="2">
        <f>'Wild process'!C178</f>
        <v>5.1061021999999996</v>
      </c>
      <c r="G7" s="15" t="str">
        <f t="shared" si="0"/>
        <v>ok</v>
      </c>
      <c r="H7" s="15" t="str">
        <f t="shared" si="1"/>
        <v>ok</v>
      </c>
      <c r="P7" s="2" t="str">
        <f>'Farmed stages'!A179</f>
        <v>Climate change - Fossil</v>
      </c>
      <c r="Q7" s="2">
        <f>'Farmed stages'!C179</f>
        <v>10.843686</v>
      </c>
      <c r="R7" s="2" t="str">
        <f>'Farmed processes'!A182</f>
        <v>Climate change - Fossil</v>
      </c>
      <c r="S7" s="2">
        <f>'Farmed processes'!C182</f>
        <v>10.843686</v>
      </c>
      <c r="T7" s="15" t="str">
        <f t="shared" si="2"/>
        <v>ok</v>
      </c>
      <c r="U7" s="15" t="str">
        <f t="shared" si="3"/>
        <v>ok</v>
      </c>
    </row>
    <row r="8" spans="3:21" x14ac:dyDescent="0.15">
      <c r="C8" s="2" t="str">
        <f>'Wild stages'!A181</f>
        <v>Climate change - Land Use and LU Change</v>
      </c>
      <c r="D8" s="2">
        <f>'Wild stages'!C181</f>
        <v>6.0810778000000003E-2</v>
      </c>
      <c r="E8" s="2" t="str">
        <f>'Wild process'!A179</f>
        <v>Climate change - Land Use and LU Change</v>
      </c>
      <c r="F8" s="2">
        <f>'Wild process'!C179</f>
        <v>6.0810778000000003E-2</v>
      </c>
      <c r="G8" s="15" t="str">
        <f t="shared" si="0"/>
        <v>ok</v>
      </c>
      <c r="H8" s="15" t="str">
        <f t="shared" si="1"/>
        <v>ok</v>
      </c>
      <c r="P8" s="2" t="str">
        <f>'Farmed stages'!A180</f>
        <v>Climate change - Land Use and LU Change</v>
      </c>
      <c r="Q8" s="2">
        <f>'Farmed stages'!C180</f>
        <v>4.6299614</v>
      </c>
      <c r="R8" s="2" t="str">
        <f>'Farmed processes'!A183</f>
        <v>Climate change - Land Use and LU Change</v>
      </c>
      <c r="S8" s="2">
        <f>'Farmed processes'!C183</f>
        <v>4.6299614</v>
      </c>
      <c r="T8" s="15" t="str">
        <f t="shared" si="2"/>
        <v>ok</v>
      </c>
      <c r="U8" s="15" t="str">
        <f t="shared" si="3"/>
        <v>ok</v>
      </c>
    </row>
    <row r="9" spans="3:21" x14ac:dyDescent="0.15">
      <c r="C9" s="2" t="str">
        <f>'Wild stages'!A182</f>
        <v>Ecotoxicity, freshwater - part 1</v>
      </c>
      <c r="D9" s="2">
        <f>'Wild stages'!C182</f>
        <v>70.261030000000005</v>
      </c>
      <c r="E9" s="2" t="str">
        <f>'Wild process'!A180</f>
        <v>Ecotoxicity, freshwater - part 1</v>
      </c>
      <c r="F9" s="2">
        <f>'Wild process'!C180</f>
        <v>70.261030000000005</v>
      </c>
      <c r="G9" s="15" t="str">
        <f t="shared" si="0"/>
        <v>ok</v>
      </c>
      <c r="H9" s="15" t="str">
        <f t="shared" si="1"/>
        <v>ok</v>
      </c>
      <c r="P9" s="2" t="str">
        <f>'Farmed stages'!A181</f>
        <v>Ecotoxicity, freshwater - part 1</v>
      </c>
      <c r="Q9" s="2">
        <f>'Farmed stages'!C181</f>
        <v>294.40902</v>
      </c>
      <c r="R9" s="2" t="str">
        <f>'Farmed processes'!A184</f>
        <v>Ecotoxicity, freshwater - part 1</v>
      </c>
      <c r="S9" s="2">
        <f>'Farmed processes'!C184</f>
        <v>294.40902</v>
      </c>
      <c r="T9" s="15" t="str">
        <f t="shared" si="2"/>
        <v>ok</v>
      </c>
      <c r="U9" s="15" t="str">
        <f t="shared" si="3"/>
        <v>ok</v>
      </c>
    </row>
    <row r="10" spans="3:21" x14ac:dyDescent="0.15">
      <c r="C10" s="2" t="str">
        <f>'Wild stages'!A183</f>
        <v>Ecotoxicity, freshwater - part 2</v>
      </c>
      <c r="D10" s="2">
        <f>'Wild stages'!C183</f>
        <v>7.4230573</v>
      </c>
      <c r="E10" s="2" t="str">
        <f>'Wild process'!A181</f>
        <v>Ecotoxicity, freshwater - part 2</v>
      </c>
      <c r="F10" s="2">
        <f>'Wild process'!C181</f>
        <v>7.4230573</v>
      </c>
      <c r="G10" s="15" t="str">
        <f t="shared" si="0"/>
        <v>ok</v>
      </c>
      <c r="H10" s="15" t="str">
        <f t="shared" si="1"/>
        <v>ok</v>
      </c>
      <c r="P10" s="2" t="str">
        <f>'Farmed stages'!A182</f>
        <v>Ecotoxicity, freshwater - part 2</v>
      </c>
      <c r="Q10" s="2">
        <f>'Farmed stages'!C182</f>
        <v>320.60406999999998</v>
      </c>
      <c r="R10" s="2" t="str">
        <f>'Farmed processes'!A185</f>
        <v>Ecotoxicity, freshwater - part 2</v>
      </c>
      <c r="S10" s="2">
        <f>'Farmed processes'!C185</f>
        <v>320.60406999999998</v>
      </c>
      <c r="T10" s="15" t="str">
        <f t="shared" si="2"/>
        <v>ok</v>
      </c>
      <c r="U10" s="15" t="str">
        <f t="shared" si="3"/>
        <v>ok</v>
      </c>
    </row>
    <row r="11" spans="3:21" x14ac:dyDescent="0.15">
      <c r="C11" s="2" t="str">
        <f>'Wild stages'!A184</f>
        <v>Ecotoxicity, freshwater - inorganics</v>
      </c>
      <c r="D11" s="2">
        <f>'Wild stages'!C184</f>
        <v>38.289602000000002</v>
      </c>
      <c r="E11" s="2" t="str">
        <f>'Wild process'!A182</f>
        <v>Ecotoxicity, freshwater - inorganics</v>
      </c>
      <c r="F11" s="2">
        <f>'Wild process'!C182</f>
        <v>38.289602000000002</v>
      </c>
      <c r="G11" s="15" t="str">
        <f t="shared" si="0"/>
        <v>ok</v>
      </c>
      <c r="H11" s="15" t="str">
        <f t="shared" si="1"/>
        <v>ok</v>
      </c>
      <c r="P11" s="2" t="str">
        <f>'Farmed stages'!A183</f>
        <v>Ecotoxicity, freshwater - inorganics</v>
      </c>
      <c r="Q11" s="2">
        <f>'Farmed stages'!C183</f>
        <v>62.734951000000002</v>
      </c>
      <c r="R11" s="2" t="str">
        <f>'Farmed processes'!A186</f>
        <v>Ecotoxicity, freshwater - inorganics</v>
      </c>
      <c r="S11" s="2">
        <f>'Farmed processes'!C186</f>
        <v>62.734951000000002</v>
      </c>
      <c r="T11" s="15" t="str">
        <f t="shared" si="2"/>
        <v>ok</v>
      </c>
      <c r="U11" s="15" t="str">
        <f t="shared" si="3"/>
        <v>ok</v>
      </c>
    </row>
    <row r="12" spans="3:21" x14ac:dyDescent="0.15">
      <c r="C12" s="2" t="str">
        <f>'Wild stages'!A185</f>
        <v>Ecotoxicity, freshwater - metals</v>
      </c>
      <c r="D12" s="2">
        <f>'Wild stages'!C185</f>
        <v>34.812851999999999</v>
      </c>
      <c r="E12" s="2" t="str">
        <f>'Wild process'!A183</f>
        <v>Ecotoxicity, freshwater - metals</v>
      </c>
      <c r="F12" s="2">
        <f>'Wild process'!C183</f>
        <v>34.812851999999999</v>
      </c>
      <c r="G12" s="15" t="str">
        <f t="shared" si="0"/>
        <v>ok</v>
      </c>
      <c r="H12" s="15" t="str">
        <f t="shared" si="1"/>
        <v>ok</v>
      </c>
      <c r="P12" s="2" t="str">
        <f>'Farmed stages'!A184</f>
        <v>Ecotoxicity, freshwater - metals</v>
      </c>
      <c r="Q12" s="2">
        <f>'Farmed stages'!C184</f>
        <v>74.020520000000005</v>
      </c>
      <c r="R12" s="2" t="str">
        <f>'Farmed processes'!A187</f>
        <v>Ecotoxicity, freshwater - metals</v>
      </c>
      <c r="S12" s="2">
        <f>'Farmed processes'!C187</f>
        <v>74.020520000000005</v>
      </c>
      <c r="T12" s="15" t="str">
        <f t="shared" si="2"/>
        <v>ok</v>
      </c>
      <c r="U12" s="15" t="str">
        <f t="shared" si="3"/>
        <v>ok</v>
      </c>
    </row>
    <row r="13" spans="3:21" x14ac:dyDescent="0.15">
      <c r="C13" s="2" t="str">
        <f>'Wild stages'!A186</f>
        <v>Ecotoxicity, freshwater - organics</v>
      </c>
      <c r="D13" s="2">
        <f>'Wild stages'!C186</f>
        <v>1.5733682999999999E-10</v>
      </c>
      <c r="E13" s="2" t="str">
        <f>'Wild process'!A184</f>
        <v>Ecotoxicity, freshwater - organics</v>
      </c>
      <c r="F13" s="2">
        <f>'Wild process'!C184</f>
        <v>1.5733682999999999E-10</v>
      </c>
      <c r="G13" s="15" t="str">
        <f t="shared" si="0"/>
        <v>ok</v>
      </c>
      <c r="H13" s="15" t="str">
        <f t="shared" si="1"/>
        <v>ok</v>
      </c>
      <c r="P13" s="2" t="str">
        <f>'Farmed stages'!A185</f>
        <v>Ecotoxicity, freshwater - organics</v>
      </c>
      <c r="Q13" s="2">
        <f>'Farmed stages'!C185</f>
        <v>4.377505E-4</v>
      </c>
      <c r="R13" s="2" t="str">
        <f>'Farmed processes'!A188</f>
        <v>Ecotoxicity, freshwater - organics</v>
      </c>
      <c r="S13" s="2">
        <f>'Farmed processes'!C188</f>
        <v>4.377505E-4</v>
      </c>
      <c r="T13" s="15" t="str">
        <f t="shared" si="2"/>
        <v>ok</v>
      </c>
      <c r="U13" s="15" t="str">
        <f t="shared" si="3"/>
        <v>ok</v>
      </c>
    </row>
    <row r="14" spans="3:21" x14ac:dyDescent="0.15">
      <c r="C14" s="2" t="str">
        <f>'Wild stages'!A187</f>
        <v>Particulate Matter</v>
      </c>
      <c r="D14" s="2">
        <f>'Wild stages'!C187</f>
        <v>7.507219E-7</v>
      </c>
      <c r="E14" s="2" t="str">
        <f>'Wild process'!A185</f>
        <v>Particulate Matter</v>
      </c>
      <c r="F14" s="2">
        <f>'Wild process'!C185</f>
        <v>7.507219E-7</v>
      </c>
      <c r="G14" s="15" t="str">
        <f t="shared" si="0"/>
        <v>ok</v>
      </c>
      <c r="H14" s="15" t="str">
        <f t="shared" si="1"/>
        <v>ok</v>
      </c>
      <c r="P14" s="2" t="str">
        <f>'Farmed stages'!A186</f>
        <v>Particulate Matter</v>
      </c>
      <c r="Q14" s="2">
        <f>'Farmed stages'!C186</f>
        <v>1.1298791999999999E-6</v>
      </c>
      <c r="R14" s="2" t="str">
        <f>'Farmed processes'!A189</f>
        <v>Particulate Matter</v>
      </c>
      <c r="S14" s="2">
        <f>'Farmed processes'!C189</f>
        <v>1.1298791999999999E-6</v>
      </c>
      <c r="T14" s="15" t="str">
        <f t="shared" si="2"/>
        <v>ok</v>
      </c>
      <c r="U14" s="15" t="str">
        <f t="shared" si="3"/>
        <v>ok</v>
      </c>
    </row>
    <row r="15" spans="3:21" x14ac:dyDescent="0.15">
      <c r="C15" s="2" t="str">
        <f>'Wild stages'!A188</f>
        <v>Eutrophication, marine</v>
      </c>
      <c r="D15" s="2">
        <f>'Wild stages'!C188</f>
        <v>1.6754577E-2</v>
      </c>
      <c r="E15" s="2" t="str">
        <f>'Wild process'!A186</f>
        <v>Eutrophication, marine</v>
      </c>
      <c r="F15" s="2">
        <f>'Wild process'!C186</f>
        <v>1.6754577E-2</v>
      </c>
      <c r="G15" s="15" t="str">
        <f t="shared" si="0"/>
        <v>ok</v>
      </c>
      <c r="H15" s="15" t="str">
        <f t="shared" si="1"/>
        <v>ok</v>
      </c>
      <c r="P15" s="2" t="str">
        <f>'Farmed stages'!A187</f>
        <v>Eutrophication, marine</v>
      </c>
      <c r="Q15" s="2">
        <f>'Farmed stages'!C187</f>
        <v>0.36646140999999999</v>
      </c>
      <c r="R15" s="2" t="str">
        <f>'Farmed processes'!A190</f>
        <v>Eutrophication, marine</v>
      </c>
      <c r="S15" s="2">
        <f>'Farmed processes'!C190</f>
        <v>0.36646140999999999</v>
      </c>
      <c r="T15" s="15" t="str">
        <f t="shared" si="2"/>
        <v>ok</v>
      </c>
      <c r="U15" s="15" t="str">
        <f t="shared" si="3"/>
        <v>ok</v>
      </c>
    </row>
    <row r="16" spans="3:21" x14ac:dyDescent="0.15">
      <c r="C16" s="2" t="str">
        <f>'Wild stages'!A189</f>
        <v>Eutrophication, freshwater</v>
      </c>
      <c r="D16" s="2">
        <f>'Wild stages'!C189</f>
        <v>5.0847600999999996E-4</v>
      </c>
      <c r="E16" s="2" t="str">
        <f>'Wild process'!A187</f>
        <v>Eutrophication, freshwater</v>
      </c>
      <c r="F16" s="2">
        <f>'Wild process'!C187</f>
        <v>5.0847600999999996E-4</v>
      </c>
      <c r="G16" s="15" t="str">
        <f t="shared" si="0"/>
        <v>ok</v>
      </c>
      <c r="H16" s="15" t="str">
        <f t="shared" si="1"/>
        <v>ok</v>
      </c>
      <c r="P16" s="2" t="str">
        <f>'Farmed stages'!A188</f>
        <v>Eutrophication, freshwater</v>
      </c>
      <c r="Q16" s="2">
        <f>'Farmed stages'!C188</f>
        <v>1.8880332E-3</v>
      </c>
      <c r="R16" s="2" t="str">
        <f>'Farmed processes'!A191</f>
        <v>Eutrophication, freshwater</v>
      </c>
      <c r="S16" s="2">
        <f>'Farmed processes'!C191</f>
        <v>1.8880332E-3</v>
      </c>
      <c r="T16" s="15" t="str">
        <f t="shared" si="2"/>
        <v>ok</v>
      </c>
      <c r="U16" s="15" t="str">
        <f t="shared" si="3"/>
        <v>ok</v>
      </c>
    </row>
    <row r="17" spans="3:21" x14ac:dyDescent="0.15">
      <c r="C17" s="2" t="str">
        <f>'Wild stages'!A190</f>
        <v>Eutrophication, terrestrial</v>
      </c>
      <c r="D17" s="2">
        <f>'Wild stages'!C190</f>
        <v>0.17772840000000001</v>
      </c>
      <c r="E17" s="2" t="str">
        <f>'Wild process'!A188</f>
        <v>Eutrophication, terrestrial</v>
      </c>
      <c r="F17" s="2">
        <f>'Wild process'!C188</f>
        <v>0.17772840000000001</v>
      </c>
      <c r="G17" s="15" t="str">
        <f t="shared" si="0"/>
        <v>ok</v>
      </c>
      <c r="H17" s="15" t="str">
        <f t="shared" si="1"/>
        <v>ok</v>
      </c>
      <c r="P17" s="2" t="str">
        <f>'Farmed stages'!A189</f>
        <v>Eutrophication, terrestrial</v>
      </c>
      <c r="Q17" s="2">
        <f>'Farmed stages'!C189</f>
        <v>0.38879627999999999</v>
      </c>
      <c r="R17" s="2" t="str">
        <f>'Farmed processes'!A192</f>
        <v>Eutrophication, terrestrial</v>
      </c>
      <c r="S17" s="2">
        <f>'Farmed processes'!C192</f>
        <v>0.38879627999999999</v>
      </c>
      <c r="T17" s="15" t="str">
        <f t="shared" si="2"/>
        <v>ok</v>
      </c>
      <c r="U17" s="15" t="str">
        <f t="shared" si="3"/>
        <v>ok</v>
      </c>
    </row>
    <row r="18" spans="3:21" x14ac:dyDescent="0.15">
      <c r="C18" s="2" t="str">
        <f>'Wild stages'!A191</f>
        <v>Human toxicity, cancer</v>
      </c>
      <c r="D18" s="2">
        <f>'Wild stages'!C191</f>
        <v>3.6069971E-9</v>
      </c>
      <c r="E18" s="2" t="str">
        <f>'Wild process'!A189</f>
        <v>Human toxicity, cancer</v>
      </c>
      <c r="F18" s="2">
        <f>'Wild process'!C189</f>
        <v>3.6069971E-9</v>
      </c>
      <c r="G18" s="15" t="str">
        <f t="shared" si="0"/>
        <v>ok</v>
      </c>
      <c r="H18" s="15" t="str">
        <f t="shared" si="1"/>
        <v>ok</v>
      </c>
      <c r="P18" s="2" t="str">
        <f>'Farmed stages'!A190</f>
        <v>Human toxicity, cancer</v>
      </c>
      <c r="Q18" s="2">
        <f>'Farmed stages'!C190</f>
        <v>8.6886610000000004E-9</v>
      </c>
      <c r="R18" s="2" t="str">
        <f>'Farmed processes'!A193</f>
        <v>Human toxicity, cancer</v>
      </c>
      <c r="S18" s="2">
        <f>'Farmed processes'!C193</f>
        <v>8.6886610000000004E-9</v>
      </c>
      <c r="T18" s="15" t="str">
        <f t="shared" si="2"/>
        <v>ok</v>
      </c>
      <c r="U18" s="15" t="str">
        <f t="shared" si="3"/>
        <v>ok</v>
      </c>
    </row>
    <row r="19" spans="3:21" x14ac:dyDescent="0.15">
      <c r="C19" s="2" t="str">
        <f>'Wild stages'!A192</f>
        <v>Human toxicity, cancer - inorganics</v>
      </c>
      <c r="D19" s="2">
        <f>'Wild stages'!C192</f>
        <v>4.5125367999999998E-22</v>
      </c>
      <c r="E19" s="2" t="str">
        <f>'Wild process'!A190</f>
        <v>Human toxicity, cancer - inorganics</v>
      </c>
      <c r="F19" s="2">
        <f>'Wild process'!C190</f>
        <v>4.5125367999999998E-22</v>
      </c>
      <c r="G19" s="15" t="str">
        <f t="shared" si="0"/>
        <v>ok</v>
      </c>
      <c r="H19" s="15" t="str">
        <f t="shared" si="1"/>
        <v>ok</v>
      </c>
      <c r="P19" s="2" t="str">
        <f>'Farmed stages'!A191</f>
        <v>Human toxicity, cancer - inorganics</v>
      </c>
      <c r="Q19" s="2">
        <f>'Farmed stages'!C191</f>
        <v>4.2574308999999999E-20</v>
      </c>
      <c r="R19" s="2" t="str">
        <f>'Farmed processes'!A194</f>
        <v>Human toxicity, cancer - inorganics</v>
      </c>
      <c r="S19" s="2">
        <f>'Farmed processes'!C194</f>
        <v>4.2574308999999999E-20</v>
      </c>
      <c r="T19" s="15" t="str">
        <f t="shared" si="2"/>
        <v>ok</v>
      </c>
      <c r="U19" s="15" t="str">
        <f t="shared" si="3"/>
        <v>ok</v>
      </c>
    </row>
    <row r="20" spans="3:21" x14ac:dyDescent="0.15">
      <c r="C20" s="2" t="str">
        <f>'Wild stages'!A193</f>
        <v>Human toxicity, cancer - metals</v>
      </c>
      <c r="D20" s="2">
        <f>'Wild stages'!C193</f>
        <v>2.5571642E-9</v>
      </c>
      <c r="E20" s="2" t="str">
        <f>'Wild process'!A191</f>
        <v>Human toxicity, cancer - metals</v>
      </c>
      <c r="F20" s="2">
        <f>'Wild process'!C191</f>
        <v>2.5571642E-9</v>
      </c>
      <c r="G20" s="15" t="str">
        <f t="shared" si="0"/>
        <v>ok</v>
      </c>
      <c r="H20" s="15" t="str">
        <f t="shared" si="1"/>
        <v>ok</v>
      </c>
      <c r="P20" s="2" t="str">
        <f>'Farmed stages'!A192</f>
        <v>Human toxicity, cancer - metals</v>
      </c>
      <c r="Q20" s="2">
        <f>'Farmed stages'!C192</f>
        <v>6.9854182000000003E-9</v>
      </c>
      <c r="R20" s="2" t="str">
        <f>'Farmed processes'!A195</f>
        <v>Human toxicity, cancer - metals</v>
      </c>
      <c r="S20" s="2">
        <f>'Farmed processes'!C195</f>
        <v>6.9854182000000003E-9</v>
      </c>
      <c r="T20" s="15" t="str">
        <f t="shared" si="2"/>
        <v>ok</v>
      </c>
      <c r="U20" s="15" t="str">
        <f t="shared" si="3"/>
        <v>ok</v>
      </c>
    </row>
    <row r="21" spans="3:21" x14ac:dyDescent="0.15">
      <c r="C21" s="2" t="str">
        <f>'Wild stages'!A194</f>
        <v>Human toxicity, cancer - organics</v>
      </c>
      <c r="D21" s="2">
        <f>'Wild stages'!C194</f>
        <v>1.0498329E-9</v>
      </c>
      <c r="E21" s="2" t="str">
        <f>'Wild process'!A192</f>
        <v>Human toxicity, cancer - organics</v>
      </c>
      <c r="F21" s="2">
        <f>'Wild process'!C192</f>
        <v>1.0498329E-9</v>
      </c>
      <c r="G21" s="15" t="str">
        <f t="shared" si="0"/>
        <v>ok</v>
      </c>
      <c r="H21" s="15" t="str">
        <f t="shared" si="1"/>
        <v>ok</v>
      </c>
      <c r="P21" s="2" t="str">
        <f>'Farmed stages'!A193</f>
        <v>Human toxicity, cancer - organics</v>
      </c>
      <c r="Q21" s="2">
        <f>'Farmed stages'!C193</f>
        <v>1.7032428000000001E-9</v>
      </c>
      <c r="R21" s="2" t="str">
        <f>'Farmed processes'!A196</f>
        <v>Human toxicity, cancer - organics</v>
      </c>
      <c r="S21" s="2">
        <f>'Farmed processes'!C196</f>
        <v>1.7032428000000001E-9</v>
      </c>
      <c r="T21" s="15" t="str">
        <f t="shared" si="2"/>
        <v>ok</v>
      </c>
      <c r="U21" s="15" t="str">
        <f t="shared" si="3"/>
        <v>ok</v>
      </c>
    </row>
    <row r="22" spans="3:21" x14ac:dyDescent="0.15">
      <c r="C22" s="2" t="str">
        <f>'Wild stages'!A195</f>
        <v>Human toxicity, non-cancer</v>
      </c>
      <c r="D22" s="2">
        <f>'Wild stages'!C195</f>
        <v>1.3238753E-7</v>
      </c>
      <c r="E22" s="2" t="str">
        <f>'Wild process'!A193</f>
        <v>Human toxicity, non-cancer</v>
      </c>
      <c r="F22" s="2">
        <f>'Wild process'!C193</f>
        <v>1.3238753E-7</v>
      </c>
      <c r="G22" s="15" t="str">
        <f t="shared" si="0"/>
        <v>ok</v>
      </c>
      <c r="H22" s="15" t="str">
        <f t="shared" si="1"/>
        <v>ok</v>
      </c>
      <c r="P22" s="2" t="str">
        <f>'Farmed stages'!A194</f>
        <v>Human toxicity, non-cancer</v>
      </c>
      <c r="Q22" s="2">
        <f>'Farmed stages'!C194</f>
        <v>4.0395176999999998E-7</v>
      </c>
      <c r="R22" s="2" t="str">
        <f>'Farmed processes'!A197</f>
        <v>Human toxicity, non-cancer</v>
      </c>
      <c r="S22" s="2">
        <f>'Farmed processes'!C197</f>
        <v>4.0395176999999998E-7</v>
      </c>
      <c r="T22" s="15" t="str">
        <f t="shared" si="2"/>
        <v>ok</v>
      </c>
      <c r="U22" s="15" t="str">
        <f t="shared" si="3"/>
        <v>ok</v>
      </c>
    </row>
    <row r="23" spans="3:21" x14ac:dyDescent="0.15">
      <c r="C23" s="2" t="str">
        <f>'Wild stages'!A196</f>
        <v>Human toxicity, non-cancer - inorganics</v>
      </c>
      <c r="D23" s="2">
        <f>'Wild stages'!C196</f>
        <v>2.6242025999999999E-8</v>
      </c>
      <c r="E23" s="2" t="str">
        <f>'Wild process'!A194</f>
        <v>Human toxicity, non-cancer - inorganics</v>
      </c>
      <c r="F23" s="2">
        <f>'Wild process'!C194</f>
        <v>2.6242025999999999E-8</v>
      </c>
      <c r="G23" s="15" t="str">
        <f t="shared" si="0"/>
        <v>ok</v>
      </c>
      <c r="H23" s="15" t="str">
        <f t="shared" si="1"/>
        <v>ok</v>
      </c>
      <c r="P23" s="2" t="str">
        <f>'Farmed stages'!A195</f>
        <v>Human toxicity, non-cancer - inorganics</v>
      </c>
      <c r="Q23" s="2">
        <f>'Farmed stages'!C195</f>
        <v>3.8563362999999999E-8</v>
      </c>
      <c r="R23" s="2" t="str">
        <f>'Farmed processes'!A198</f>
        <v>Human toxicity, non-cancer - inorganics</v>
      </c>
      <c r="S23" s="2">
        <f>'Farmed processes'!C198</f>
        <v>3.8563362999999999E-8</v>
      </c>
      <c r="T23" s="15" t="str">
        <f t="shared" si="2"/>
        <v>ok</v>
      </c>
      <c r="U23" s="15" t="str">
        <f t="shared" si="3"/>
        <v>ok</v>
      </c>
    </row>
    <row r="24" spans="3:21" x14ac:dyDescent="0.15">
      <c r="C24" s="2" t="str">
        <f>'Wild stages'!A197</f>
        <v>Human toxicity, non-cancer - metals</v>
      </c>
      <c r="D24" s="2">
        <f>'Wild stages'!C197</f>
        <v>1.0313736E-7</v>
      </c>
      <c r="E24" s="2" t="str">
        <f>'Wild process'!A195</f>
        <v>Human toxicity, non-cancer - metals</v>
      </c>
      <c r="F24" s="2">
        <f>'Wild process'!C195</f>
        <v>1.0313736E-7</v>
      </c>
      <c r="G24" s="15" t="str">
        <f t="shared" si="0"/>
        <v>ok</v>
      </c>
      <c r="H24" s="15" t="str">
        <f t="shared" si="1"/>
        <v>ok</v>
      </c>
      <c r="P24" s="2" t="str">
        <f>'Farmed stages'!A196</f>
        <v>Human toxicity, non-cancer - metals</v>
      </c>
      <c r="Q24" s="2">
        <f>'Farmed stages'!C196</f>
        <v>2.6657587E-7</v>
      </c>
      <c r="R24" s="2" t="str">
        <f>'Farmed processes'!A199</f>
        <v>Human toxicity, non-cancer - metals</v>
      </c>
      <c r="S24" s="2">
        <f>'Farmed processes'!C199</f>
        <v>2.6657587E-7</v>
      </c>
      <c r="T24" s="15" t="str">
        <f t="shared" si="2"/>
        <v>ok</v>
      </c>
      <c r="U24" s="15" t="str">
        <f t="shared" si="3"/>
        <v>ok</v>
      </c>
    </row>
    <row r="25" spans="3:21" x14ac:dyDescent="0.15">
      <c r="C25" s="2" t="str">
        <f>'Wild stages'!A198</f>
        <v>Human toxicity, non-cancer - organics</v>
      </c>
      <c r="D25" s="2">
        <f>'Wild stages'!C198</f>
        <v>3.4141018999999998E-9</v>
      </c>
      <c r="E25" s="2" t="str">
        <f>'Wild process'!A196</f>
        <v>Human toxicity, non-cancer - organics</v>
      </c>
      <c r="F25" s="2">
        <f>'Wild process'!C196</f>
        <v>3.4141018999999998E-9</v>
      </c>
      <c r="G25" s="15" t="str">
        <f t="shared" si="0"/>
        <v>ok</v>
      </c>
      <c r="H25" s="15" t="str">
        <f t="shared" si="1"/>
        <v>ok</v>
      </c>
      <c r="P25" s="2" t="str">
        <f>'Farmed stages'!A197</f>
        <v>Human toxicity, non-cancer - organics</v>
      </c>
      <c r="Q25" s="2">
        <f>'Farmed stages'!C197</f>
        <v>9.9620453000000003E-8</v>
      </c>
      <c r="R25" s="2" t="str">
        <f>'Farmed processes'!A200</f>
        <v>Human toxicity, non-cancer - organics</v>
      </c>
      <c r="S25" s="2">
        <f>'Farmed processes'!C200</f>
        <v>9.9620453000000003E-8</v>
      </c>
      <c r="T25" s="15" t="str">
        <f t="shared" si="2"/>
        <v>ok</v>
      </c>
      <c r="U25" s="15" t="str">
        <f t="shared" si="3"/>
        <v>ok</v>
      </c>
    </row>
    <row r="26" spans="3:21" x14ac:dyDescent="0.15">
      <c r="C26" s="2" t="str">
        <f>'Wild stages'!A199</f>
        <v>Ionising radiation</v>
      </c>
      <c r="D26" s="2">
        <f>'Wild stages'!C199</f>
        <v>0.30551785999999997</v>
      </c>
      <c r="E26" s="2" t="str">
        <f>'Wild process'!A197</f>
        <v>Ionising radiation</v>
      </c>
      <c r="F26" s="2">
        <f>'Wild process'!C197</f>
        <v>0.30551785999999997</v>
      </c>
      <c r="G26" s="15" t="str">
        <f t="shared" si="0"/>
        <v>ok</v>
      </c>
      <c r="H26" s="15" t="str">
        <f t="shared" si="1"/>
        <v>ok</v>
      </c>
      <c r="P26" s="2" t="str">
        <f>'Farmed stages'!A198</f>
        <v>Ionising radiation</v>
      </c>
      <c r="Q26" s="2">
        <f>'Farmed stages'!C198</f>
        <v>1.4045704999999999</v>
      </c>
      <c r="R26" s="2" t="str">
        <f>'Farmed processes'!A201</f>
        <v>Ionising radiation</v>
      </c>
      <c r="S26" s="2">
        <f>'Farmed processes'!C201</f>
        <v>1.4045704999999999</v>
      </c>
      <c r="T26" s="15" t="str">
        <f t="shared" si="2"/>
        <v>ok</v>
      </c>
      <c r="U26" s="15" t="str">
        <f t="shared" si="3"/>
        <v>ok</v>
      </c>
    </row>
    <row r="27" spans="3:21" x14ac:dyDescent="0.15">
      <c r="C27" s="2" t="str">
        <f>'Wild stages'!A200</f>
        <v>Land use</v>
      </c>
      <c r="D27" s="2">
        <f>'Wild stages'!C200</f>
        <v>55.492491000000001</v>
      </c>
      <c r="E27" s="2" t="str">
        <f>'Wild process'!A198</f>
        <v>Land use</v>
      </c>
      <c r="F27" s="2">
        <f>'Wild process'!C198</f>
        <v>55.492491000000001</v>
      </c>
      <c r="G27" s="15" t="str">
        <f t="shared" si="0"/>
        <v>ok</v>
      </c>
      <c r="H27" s="15" t="str">
        <f t="shared" si="1"/>
        <v>ok</v>
      </c>
      <c r="P27" s="2" t="str">
        <f>'Farmed stages'!A199</f>
        <v>Land use</v>
      </c>
      <c r="Q27" s="2">
        <f>'Farmed stages'!C199</f>
        <v>541.86319000000003</v>
      </c>
      <c r="R27" s="2" t="str">
        <f>'Farmed processes'!A202</f>
        <v>Land use</v>
      </c>
      <c r="S27" s="2">
        <f>'Farmed processes'!C202</f>
        <v>541.86319000000003</v>
      </c>
      <c r="T27" s="15" t="str">
        <f t="shared" si="2"/>
        <v>ok</v>
      </c>
      <c r="U27" s="15" t="str">
        <f t="shared" si="3"/>
        <v>ok</v>
      </c>
    </row>
    <row r="28" spans="3:21" x14ac:dyDescent="0.15">
      <c r="C28" s="2" t="str">
        <f>'Wild stages'!A201</f>
        <v>Ozone depletion</v>
      </c>
      <c r="D28" s="2">
        <f>'Wild stages'!C201</f>
        <v>4.0162775000000001E-6</v>
      </c>
      <c r="E28" s="2" t="str">
        <f>'Wild process'!A199</f>
        <v>Ozone depletion</v>
      </c>
      <c r="F28" s="2">
        <f>'Wild process'!C199</f>
        <v>4.0162775000000001E-6</v>
      </c>
      <c r="G28" s="15" t="str">
        <f t="shared" si="0"/>
        <v>ok</v>
      </c>
      <c r="H28" s="15" t="str">
        <f t="shared" si="1"/>
        <v>ok</v>
      </c>
      <c r="P28" s="2" t="str">
        <f>'Farmed stages'!A200</f>
        <v>Ozone depletion</v>
      </c>
      <c r="Q28" s="2">
        <f>'Farmed stages'!C200</f>
        <v>7.8879660000000002E-7</v>
      </c>
      <c r="R28" s="2" t="str">
        <f>'Farmed processes'!A203</f>
        <v>Ozone depletion</v>
      </c>
      <c r="S28" s="2">
        <f>'Farmed processes'!C203</f>
        <v>7.8879660000000002E-7</v>
      </c>
      <c r="T28" s="15" t="str">
        <f t="shared" si="2"/>
        <v>ok</v>
      </c>
      <c r="U28" s="15" t="str">
        <f t="shared" si="3"/>
        <v>ok</v>
      </c>
    </row>
    <row r="29" spans="3:21" x14ac:dyDescent="0.15">
      <c r="C29" s="2" t="str">
        <f>'Wild stages'!A202</f>
        <v>Photochemical ozone formation</v>
      </c>
      <c r="D29" s="2">
        <f>'Wild stages'!C202</f>
        <v>4.7048056999999997E-2</v>
      </c>
      <c r="E29" s="2" t="str">
        <f>'Wild process'!A200</f>
        <v>Photochemical ozone formation</v>
      </c>
      <c r="F29" s="2">
        <f>'Wild process'!C200</f>
        <v>4.7048056999999997E-2</v>
      </c>
      <c r="G29" s="15" t="str">
        <f t="shared" si="0"/>
        <v>ok</v>
      </c>
      <c r="H29" s="15" t="str">
        <f t="shared" si="1"/>
        <v>ok</v>
      </c>
      <c r="P29" s="2" t="str">
        <f>'Farmed stages'!A201</f>
        <v>Photochemical ozone formation</v>
      </c>
      <c r="Q29" s="2">
        <f>'Farmed stages'!C201</f>
        <v>7.0935942000000002E-2</v>
      </c>
      <c r="R29" s="2" t="str">
        <f>'Farmed processes'!A204</f>
        <v>Photochemical ozone formation</v>
      </c>
      <c r="S29" s="2">
        <f>'Farmed processes'!C204</f>
        <v>7.0935942000000002E-2</v>
      </c>
      <c r="T29" s="15" t="str">
        <f t="shared" si="2"/>
        <v>ok</v>
      </c>
      <c r="U29" s="15" t="str">
        <f t="shared" si="3"/>
        <v>ok</v>
      </c>
    </row>
    <row r="30" spans="3:21" x14ac:dyDescent="0.15">
      <c r="C30" s="2" t="str">
        <f>'Wild stages'!A203</f>
        <v>Resource use, fossils</v>
      </c>
      <c r="D30" s="2">
        <f>'Wild stages'!C203</f>
        <v>55.848896000000003</v>
      </c>
      <c r="E30" s="2" t="str">
        <f>'Wild process'!A201</f>
        <v>Resource use, fossils</v>
      </c>
      <c r="F30" s="2">
        <f>'Wild process'!C201</f>
        <v>55.848896000000003</v>
      </c>
      <c r="G30" s="15" t="str">
        <f t="shared" si="0"/>
        <v>ok</v>
      </c>
      <c r="H30" s="15" t="str">
        <f t="shared" si="1"/>
        <v>ok</v>
      </c>
      <c r="P30" s="2" t="str">
        <f>'Farmed stages'!A202</f>
        <v>Resource use, fossils</v>
      </c>
      <c r="Q30" s="2">
        <f>'Farmed stages'!C202</f>
        <v>87.366240000000005</v>
      </c>
      <c r="R30" s="2" t="str">
        <f>'Farmed processes'!A205</f>
        <v>Resource use, fossils</v>
      </c>
      <c r="S30" s="2">
        <f>'Farmed processes'!C205</f>
        <v>87.366240000000005</v>
      </c>
      <c r="T30" s="15" t="str">
        <f t="shared" si="2"/>
        <v>ok</v>
      </c>
      <c r="U30" s="15" t="str">
        <f t="shared" si="3"/>
        <v>ok</v>
      </c>
    </row>
    <row r="31" spans="3:21" x14ac:dyDescent="0.15">
      <c r="C31" s="2" t="str">
        <f>'Wild stages'!A204</f>
        <v>Resource use, minerals and metals</v>
      </c>
      <c r="D31" s="2">
        <f>'Wild stages'!C204</f>
        <v>2.8760314000000001E-5</v>
      </c>
      <c r="E31" s="2" t="str">
        <f>'Wild process'!A202</f>
        <v>Resource use, minerals and metals</v>
      </c>
      <c r="F31" s="2">
        <f>'Wild process'!C202</f>
        <v>2.8760314000000001E-5</v>
      </c>
      <c r="G31" s="15" t="str">
        <f t="shared" si="0"/>
        <v>ok</v>
      </c>
      <c r="H31" s="15" t="str">
        <f t="shared" si="1"/>
        <v>ok</v>
      </c>
      <c r="P31" s="2" t="str">
        <f>'Farmed stages'!A203</f>
        <v>Resource use, minerals and metals</v>
      </c>
      <c r="Q31" s="2">
        <f>'Farmed stages'!C203</f>
        <v>5.7507893E-5</v>
      </c>
      <c r="R31" s="2" t="str">
        <f>'Farmed processes'!A206</f>
        <v>Resource use, minerals and metals</v>
      </c>
      <c r="S31" s="2">
        <f>'Farmed processes'!C206</f>
        <v>5.7507893E-5</v>
      </c>
      <c r="T31" s="15" t="str">
        <f t="shared" si="2"/>
        <v>ok</v>
      </c>
      <c r="U31" s="15" t="str">
        <f t="shared" si="3"/>
        <v>ok</v>
      </c>
    </row>
    <row r="32" spans="3:21" x14ac:dyDescent="0.15">
      <c r="C32" s="2" t="str">
        <f>'Wild stages'!A205</f>
        <v>Water use</v>
      </c>
      <c r="D32" s="2">
        <f>'Wild stages'!C205</f>
        <v>3.3589055999999999</v>
      </c>
      <c r="E32" s="2" t="str">
        <f>'Wild process'!A203</f>
        <v>Water use</v>
      </c>
      <c r="F32" s="2">
        <f>'Wild process'!C203</f>
        <v>3.3589055999999999</v>
      </c>
      <c r="G32" s="15" t="str">
        <f t="shared" si="0"/>
        <v>ok</v>
      </c>
      <c r="H32" s="15" t="str">
        <f t="shared" si="1"/>
        <v>ok</v>
      </c>
      <c r="P32" s="2" t="str">
        <f>'Farmed stages'!A204</f>
        <v>Water use</v>
      </c>
      <c r="Q32" s="2">
        <f>'Farmed stages'!C204</f>
        <v>4.9423272999999996</v>
      </c>
      <c r="R32" s="2" t="str">
        <f>'Farmed processes'!A207</f>
        <v>Water use</v>
      </c>
      <c r="S32" s="2">
        <f>'Farmed processes'!C207</f>
        <v>4.9423272999999996</v>
      </c>
      <c r="T32" s="15" t="str">
        <f t="shared" si="2"/>
        <v>ok</v>
      </c>
      <c r="U32" s="15" t="str">
        <f t="shared" si="3"/>
        <v>ok</v>
      </c>
    </row>
    <row r="33" spans="7:8" x14ac:dyDescent="0.15">
      <c r="G33" s="8"/>
      <c r="H33" s="8"/>
    </row>
    <row r="34" spans="7:8" x14ac:dyDescent="0.15">
      <c r="G34" s="8"/>
      <c r="H34" s="8"/>
    </row>
    <row r="35" spans="7:8" x14ac:dyDescent="0.15">
      <c r="G35" s="8"/>
      <c r="H35" s="8"/>
    </row>
    <row r="36" spans="7:8" x14ac:dyDescent="0.15">
      <c r="G36" s="8"/>
      <c r="H36" s="8"/>
    </row>
    <row r="37" spans="7:8" x14ac:dyDescent="0.15">
      <c r="G37" s="8"/>
      <c r="H37" s="8"/>
    </row>
    <row r="38" spans="7:8" x14ac:dyDescent="0.15">
      <c r="G38" s="8"/>
      <c r="H38"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BEEA8-D7AC-4AE2-9062-DC4F0D0BFF62}">
  <sheetPr>
    <tabColor theme="8" tint="0.39997558519241921"/>
  </sheetPr>
  <dimension ref="A2:P107"/>
  <sheetViews>
    <sheetView zoomScale="90" zoomScaleNormal="90" workbookViewId="0">
      <selection activeCell="D14" sqref="D14"/>
    </sheetView>
  </sheetViews>
  <sheetFormatPr baseColWidth="10" defaultColWidth="9" defaultRowHeight="13" x14ac:dyDescent="0.15"/>
  <cols>
    <col min="1" max="1" width="46.19921875" customWidth="1"/>
    <col min="2" max="2" width="27.796875" customWidth="1"/>
    <col min="3" max="3" width="24.59765625" customWidth="1"/>
    <col min="4" max="4" width="19" customWidth="1"/>
    <col min="5" max="5" width="21" customWidth="1"/>
    <col min="6" max="6" width="18.3984375" customWidth="1"/>
    <col min="7" max="7" width="18" customWidth="1"/>
    <col min="8" max="8" width="19.3984375" customWidth="1"/>
    <col min="9" max="10" width="17.3984375" customWidth="1"/>
    <col min="11" max="27" width="14.3984375" customWidth="1"/>
  </cols>
  <sheetData>
    <row r="2" spans="1:10" x14ac:dyDescent="0.15">
      <c r="A2" s="94" t="s">
        <v>165</v>
      </c>
      <c r="B2" s="94"/>
      <c r="D2" t="s">
        <v>119</v>
      </c>
    </row>
    <row r="3" spans="1:10" ht="42" x14ac:dyDescent="0.15">
      <c r="A3" s="83" t="s">
        <v>117</v>
      </c>
      <c r="B3" s="48" t="str">
        <f>'Wild categories'!B4</f>
        <v>% of normalised and weighted results</v>
      </c>
      <c r="D3" s="2"/>
      <c r="E3" s="10" t="str">
        <f>'Wild stages'!E2</f>
        <v>Raw material acquisition - Fishing</v>
      </c>
      <c r="F3" s="10" t="str">
        <f>'Wild stages'!F2</f>
        <v>Production - Preparation</v>
      </c>
      <c r="G3" s="10" t="str">
        <f>'Wild stages'!G2</f>
        <v>Distribution - Transport landing-retailer</v>
      </c>
      <c r="H3" s="10" t="str">
        <f>'Wild stages'!H2</f>
        <v>Distribution - Transport preparation-retailer</v>
      </c>
      <c r="I3" s="10" t="str">
        <f>'Wild stages'!I2</f>
        <v>Distribution - Packaging</v>
      </c>
      <c r="J3" s="10" t="str">
        <f>'Wild stages'!J2</f>
        <v>Consumption - Retailer</v>
      </c>
    </row>
    <row r="4" spans="1:10" ht="16" x14ac:dyDescent="0.15">
      <c r="A4" s="70" t="str">
        <f>'Wild categories'!A5</f>
        <v>Climate change</v>
      </c>
      <c r="B4" s="85">
        <f>'Wild categories'!B5</f>
        <v>0.232198913618753</v>
      </c>
      <c r="D4" s="2" t="str">
        <f>A4</f>
        <v>Climate change</v>
      </c>
      <c r="E4" s="2">
        <f t="shared" ref="E4:E9" si="0">LOOKUP($A4,$A$16:$A$44,$E$16:$E$44)</f>
        <v>0.63833215127176879</v>
      </c>
      <c r="F4" s="2">
        <f t="shared" ref="F4:J9" si="1">LOOKUP($A4,$A$16:$A$44,E$16:E$44)</f>
        <v>0.63833215127176879</v>
      </c>
      <c r="G4" s="2">
        <f t="shared" si="1"/>
        <v>0.10224512051520375</v>
      </c>
      <c r="H4" s="2">
        <f t="shared" si="1"/>
        <v>2.6402638809791995E-4</v>
      </c>
      <c r="I4" s="2">
        <f t="shared" si="1"/>
        <v>1.660474770660374E-5</v>
      </c>
      <c r="J4" s="2">
        <f t="shared" si="1"/>
        <v>0.24408882253576897</v>
      </c>
    </row>
    <row r="5" spans="1:10" ht="16" x14ac:dyDescent="0.15">
      <c r="A5" s="70" t="str">
        <f>'Wild categories'!A6</f>
        <v>Particulate Matter</v>
      </c>
      <c r="B5" s="85">
        <f>'Wild categories'!B6</f>
        <v>0.18145641821759997</v>
      </c>
      <c r="D5" s="2" t="str">
        <f t="shared" ref="D5:D9" si="2">A5</f>
        <v>Particulate Matter</v>
      </c>
      <c r="E5" s="2">
        <f t="shared" si="0"/>
        <v>0.99975529200027713</v>
      </c>
      <c r="F5" s="2">
        <f t="shared" si="1"/>
        <v>0.99975529200027713</v>
      </c>
      <c r="G5" s="2">
        <f t="shared" si="1"/>
        <v>2.1792355424333782E-4</v>
      </c>
      <c r="H5" s="2">
        <f t="shared" si="1"/>
        <v>9.9428827759168337E-10</v>
      </c>
      <c r="I5" s="2">
        <f t="shared" si="1"/>
        <v>6.5118468376491264E-10</v>
      </c>
      <c r="J5" s="2">
        <f t="shared" si="1"/>
        <v>2.6901044898727971E-6</v>
      </c>
    </row>
    <row r="6" spans="1:10" ht="16" x14ac:dyDescent="0.15">
      <c r="A6" s="70" t="str">
        <f>'Wild categories'!A7</f>
        <v>Resource use, fossils</v>
      </c>
      <c r="B6" s="85">
        <f>'Wild categories'!B7</f>
        <v>0.11475462485997924</v>
      </c>
      <c r="D6" s="2" t="str">
        <f t="shared" si="2"/>
        <v>Resource use, fossils</v>
      </c>
      <c r="E6" s="2">
        <f t="shared" si="0"/>
        <v>0.55996882933516878</v>
      </c>
      <c r="F6" s="2">
        <f t="shared" si="1"/>
        <v>0.55996882933516878</v>
      </c>
      <c r="G6" s="2">
        <f t="shared" si="1"/>
        <v>0.13407030861940106</v>
      </c>
      <c r="H6" s="2">
        <f t="shared" si="1"/>
        <v>1.8697267485254287E-5</v>
      </c>
      <c r="I6" s="2">
        <f t="shared" si="1"/>
        <v>1.8692240152650871E-5</v>
      </c>
      <c r="J6" s="2">
        <f t="shared" si="1"/>
        <v>0.28526331544593336</v>
      </c>
    </row>
    <row r="7" spans="1:10" ht="16" x14ac:dyDescent="0.15">
      <c r="A7" s="70" t="str">
        <f>'Wild categories'!A8</f>
        <v>Photochemical ozone formation</v>
      </c>
      <c r="B7" s="85">
        <f>'Wild categories'!B8</f>
        <v>8.8942624888240299E-2</v>
      </c>
      <c r="D7" s="2" t="str">
        <f t="shared" si="2"/>
        <v>Photochemical ozone formation</v>
      </c>
      <c r="E7" s="2">
        <f t="shared" si="0"/>
        <v>0.92627603345466913</v>
      </c>
      <c r="F7" s="2">
        <f t="shared" si="1"/>
        <v>0.92627603345466913</v>
      </c>
      <c r="G7" s="2">
        <f t="shared" si="1"/>
        <v>1.874017339651695E-2</v>
      </c>
      <c r="H7" s="2">
        <f t="shared" si="1"/>
        <v>1.6635343252705315E-4</v>
      </c>
      <c r="I7" s="2">
        <f t="shared" si="1"/>
        <v>1.4414485132561898E-5</v>
      </c>
      <c r="J7" s="2">
        <f t="shared" si="1"/>
        <v>5.2215893597042179E-2</v>
      </c>
    </row>
    <row r="8" spans="1:10" ht="16" x14ac:dyDescent="0.15">
      <c r="A8" s="70" t="str">
        <f>'Wild categories'!A9</f>
        <v>Acidification</v>
      </c>
      <c r="B8" s="85">
        <f>'Wild categories'!B9</f>
        <v>7.0490655541225189E-2</v>
      </c>
      <c r="D8" s="2" t="str">
        <f t="shared" si="2"/>
        <v>Acidification</v>
      </c>
      <c r="E8" s="2">
        <f t="shared" si="0"/>
        <v>0.85417235078820375</v>
      </c>
      <c r="F8" s="2">
        <f t="shared" si="1"/>
        <v>0.85417235078820375</v>
      </c>
      <c r="G8" s="2">
        <f t="shared" si="1"/>
        <v>4.0854000275757016E-2</v>
      </c>
      <c r="H8" s="2">
        <f t="shared" si="1"/>
        <v>2.0910149360869166E-4</v>
      </c>
      <c r="I8" s="2">
        <f t="shared" si="1"/>
        <v>2.0644215620065674E-5</v>
      </c>
      <c r="J8" s="2">
        <f t="shared" si="1"/>
        <v>9.9043224289953422E-2</v>
      </c>
    </row>
    <row r="9" spans="1:10" ht="16" x14ac:dyDescent="0.15">
      <c r="A9" s="70" t="str">
        <f>'Wild categories'!A10</f>
        <v>Eutrophication, terrestrial</v>
      </c>
      <c r="B9" s="85">
        <f>'Wild categories'!B10</f>
        <v>5.9905905086478868E-2</v>
      </c>
      <c r="D9" s="2" t="str">
        <f t="shared" si="2"/>
        <v>Eutrophication, terrestrial</v>
      </c>
      <c r="E9" s="2">
        <f t="shared" si="0"/>
        <v>0.73225800781364403</v>
      </c>
      <c r="F9" s="2">
        <f t="shared" si="1"/>
        <v>0.73225800781364403</v>
      </c>
      <c r="G9" s="2">
        <f t="shared" si="1"/>
        <v>0.26773941506946591</v>
      </c>
      <c r="H9" s="2">
        <f t="shared" si="1"/>
        <v>1.7541418218426466E-11</v>
      </c>
      <c r="I9" s="2">
        <f t="shared" si="1"/>
        <v>8.4434475787187578E-12</v>
      </c>
      <c r="J9" s="2">
        <f t="shared" si="1"/>
        <v>4.470547817932062E-10</v>
      </c>
    </row>
    <row r="10" spans="1:10" ht="16" x14ac:dyDescent="0.15">
      <c r="A10" s="70"/>
      <c r="B10" s="72"/>
    </row>
    <row r="11" spans="1:10" ht="34" x14ac:dyDescent="0.15">
      <c r="A11" s="73" t="str">
        <f>'Wild categories'!A14</f>
        <v>Sum of selected categories to total normalized and weighted result</v>
      </c>
      <c r="B11" s="71">
        <f>'Wild categories'!B14</f>
        <v>0.80386447339348643</v>
      </c>
    </row>
    <row r="13" spans="1:10" x14ac:dyDescent="0.15">
      <c r="A13" s="95" t="s">
        <v>170</v>
      </c>
      <c r="B13" s="95"/>
      <c r="C13" s="95"/>
      <c r="D13" s="95"/>
      <c r="E13" s="95"/>
      <c r="F13" s="95"/>
      <c r="G13" s="95"/>
      <c r="H13" s="95"/>
      <c r="I13" s="95"/>
      <c r="J13" s="95"/>
    </row>
    <row r="14" spans="1:10" ht="42" x14ac:dyDescent="0.15">
      <c r="A14" s="25" t="str">
        <f>'Wild stages'!A2</f>
        <v>Results all impact categories.</v>
      </c>
      <c r="B14" s="25" t="str">
        <f>'Wild stages'!B2</f>
        <v>Unit</v>
      </c>
      <c r="C14" s="25" t="str">
        <f>'Wild stages'!C2</f>
        <v>Result absolute values</v>
      </c>
      <c r="D14" s="55" t="str">
        <f>'Wild stages'!D2</f>
        <v xml:space="preserve">Result direct output
</v>
      </c>
      <c r="E14" s="25" t="str">
        <f>'Wild stages'!E2</f>
        <v>Raw material acquisition - Fishing</v>
      </c>
      <c r="F14" s="25" t="str">
        <f>'Wild stages'!F2</f>
        <v>Production - Preparation</v>
      </c>
      <c r="G14" s="25" t="str">
        <f>'Wild stages'!G2</f>
        <v>Distribution - Transport landing-retailer</v>
      </c>
      <c r="H14" s="25" t="str">
        <f>'Wild stages'!H2</f>
        <v>Distribution - Transport preparation-retailer</v>
      </c>
      <c r="I14" s="25" t="str">
        <f>'Wild stages'!I2</f>
        <v>Distribution - Packaging</v>
      </c>
      <c r="J14" s="25" t="str">
        <f>'Wild stages'!J2</f>
        <v>Consumption - Retailer</v>
      </c>
    </row>
    <row r="15" spans="1:10" ht="14" x14ac:dyDescent="0.15">
      <c r="A15" s="25" t="s">
        <v>0</v>
      </c>
      <c r="B15" s="25"/>
      <c r="C15" s="25"/>
      <c r="D15" s="55"/>
      <c r="E15" s="25" t="str">
        <f>'Wild stages'!E3</f>
        <v>11% to 100%</v>
      </c>
      <c r="F15" s="25" t="str">
        <f>'Wild stages'!F3</f>
        <v>0% to 58%</v>
      </c>
      <c r="G15" s="25" t="str">
        <f>'Wild stages'!G3</f>
        <v>0% to 0%</v>
      </c>
      <c r="H15" s="25" t="str">
        <f>'Wild stages'!H3</f>
        <v>0% to 0%</v>
      </c>
      <c r="I15" s="25" t="str">
        <f>'Wild stages'!I3</f>
        <v>0% to 50%</v>
      </c>
      <c r="J15" s="25" t="str">
        <f>'Wild stages'!J3</f>
        <v>0% to 9%</v>
      </c>
    </row>
    <row r="16" spans="1:10" x14ac:dyDescent="0.15">
      <c r="A16" s="2" t="str">
        <f>'Wild stages'!A4</f>
        <v>Acidification</v>
      </c>
      <c r="B16" s="2" t="str">
        <f>'Wild stages'!B4</f>
        <v>mol H+ eq</v>
      </c>
      <c r="C16" s="29">
        <f>'Wild stages'!C4</f>
        <v>3.9257560806150005E-2</v>
      </c>
      <c r="D16" s="93">
        <f>'Wild stages'!D4</f>
        <v>3.9336111E-2</v>
      </c>
      <c r="E16" s="23">
        <f>'Wild stages'!E4</f>
        <v>0.85417235078820375</v>
      </c>
      <c r="F16" s="23">
        <f>'Wild stages'!F4</f>
        <v>4.0854000275757016E-2</v>
      </c>
      <c r="G16" s="23">
        <f>'Wild stages'!G4</f>
        <v>2.0910149360869166E-4</v>
      </c>
      <c r="H16" s="23">
        <f>'Wild stages'!H4</f>
        <v>2.0644215620065674E-5</v>
      </c>
      <c r="I16" s="23">
        <f>'Wild stages'!I4</f>
        <v>9.9043224289953422E-2</v>
      </c>
      <c r="J16" s="23">
        <f>'Wild stages'!J4</f>
        <v>5.7006789368569425E-3</v>
      </c>
    </row>
    <row r="17" spans="1:10" x14ac:dyDescent="0.15">
      <c r="A17" s="2" t="str">
        <f>'Wild stages'!A5</f>
        <v>Climate change</v>
      </c>
      <c r="B17" s="2" t="str">
        <f>'Wild stages'!B5</f>
        <v>kg CO2 eq</v>
      </c>
      <c r="C17" s="29">
        <f>'Wild stages'!C5</f>
        <v>5.0867544326739997</v>
      </c>
      <c r="D17" s="93">
        <f>'Wild stages'!D5</f>
        <v>5.5597966999999997</v>
      </c>
      <c r="E17" s="23">
        <f>'Wild stages'!E5</f>
        <v>0.63833215127176879</v>
      </c>
      <c r="F17" s="23">
        <f>'Wild stages'!F5</f>
        <v>0.10224512051520375</v>
      </c>
      <c r="G17" s="23">
        <f>'Wild stages'!G5</f>
        <v>2.6402638809791995E-4</v>
      </c>
      <c r="H17" s="23">
        <f>'Wild stages'!H5</f>
        <v>1.660474770660374E-5</v>
      </c>
      <c r="I17" s="23">
        <f>'Wild stages'!I5</f>
        <v>0.24408882253576897</v>
      </c>
      <c r="J17" s="23">
        <f>'Wild stages'!J5</f>
        <v>1.505327454145404E-2</v>
      </c>
    </row>
    <row r="18" spans="1:10" x14ac:dyDescent="0.15">
      <c r="A18" s="2" t="str">
        <f>'Wild stages'!A6</f>
        <v>Climate change - Biogenic</v>
      </c>
      <c r="B18" s="2" t="str">
        <f>'Wild stages'!B6</f>
        <v>kg CO2 eq</v>
      </c>
      <c r="C18" s="29">
        <f>'Wild stages'!C6</f>
        <v>2.1042159286689999E-2</v>
      </c>
      <c r="D18" s="93">
        <f>'Wild stages'!D6</f>
        <v>0.39288368000000001</v>
      </c>
      <c r="E18" s="23">
        <f>'Wild stages'!E6</f>
        <v>0.33780913370883187</v>
      </c>
      <c r="F18" s="23">
        <f>'Wild stages'!F6</f>
        <v>0.57916679718838127</v>
      </c>
      <c r="G18" s="23">
        <f>'Wild stages'!G6</f>
        <v>8.2206876985964729E-6</v>
      </c>
      <c r="H18" s="23">
        <f>'Wild stages'!H6</f>
        <v>6.9254142607017179E-6</v>
      </c>
      <c r="I18" s="23">
        <f>'Wild stages'!I6</f>
        <v>4.9673547555604478E-2</v>
      </c>
      <c r="J18" s="23">
        <f>'Wild stages'!J6</f>
        <v>3.3335375445223143E-2</v>
      </c>
    </row>
    <row r="19" spans="1:10" x14ac:dyDescent="0.15">
      <c r="A19" s="2" t="str">
        <f>'Wild stages'!A7</f>
        <v>Climate change - Fossil</v>
      </c>
      <c r="B19" s="2" t="str">
        <f>'Wild stages'!B7</f>
        <v>kg CO2 eq</v>
      </c>
      <c r="C19" s="29">
        <f>'Wild stages'!C7</f>
        <v>5.0114682182889991</v>
      </c>
      <c r="D19" s="93">
        <f>'Wild stages'!D7</f>
        <v>5.1061021999999996</v>
      </c>
      <c r="E19" s="23">
        <f>'Wild stages'!E7</f>
        <v>0.63592004601957941</v>
      </c>
      <c r="F19" s="23">
        <f>'Wild stages'!F7</f>
        <v>0.10124686377303486</v>
      </c>
      <c r="G19" s="23">
        <f>'Wild stages'!G7</f>
        <v>2.6788682308721785E-4</v>
      </c>
      <c r="H19" s="23">
        <f>'Wild stages'!H7</f>
        <v>1.6732220049602317E-5</v>
      </c>
      <c r="I19" s="23">
        <f>'Wild stages'!I7</f>
        <v>0.2474235984326649</v>
      </c>
      <c r="J19" s="23">
        <f>'Wild stages'!J7</f>
        <v>1.5124872731584173E-2</v>
      </c>
    </row>
    <row r="20" spans="1:10" x14ac:dyDescent="0.15">
      <c r="A20" s="2" t="str">
        <f>'Wild stages'!A8</f>
        <v>Climate change - Land Use and LU Change</v>
      </c>
      <c r="B20" s="2" t="str">
        <f>'Wild stages'!B8</f>
        <v>kg CO2 eq</v>
      </c>
      <c r="C20" s="29">
        <f>'Wild stages'!C8</f>
        <v>5.4244111281769994E-2</v>
      </c>
      <c r="D20" s="93">
        <f>'Wild stages'!D8</f>
        <v>6.0810778000000003E-2</v>
      </c>
      <c r="E20" s="23">
        <f>'Wild stages'!E8</f>
        <v>0.97775864968082804</v>
      </c>
      <c r="F20" s="23">
        <f>'Wild stages'!F8</f>
        <v>9.4658874091013666E-3</v>
      </c>
      <c r="G20" s="23">
        <f>'Wild stages'!G8</f>
        <v>6.6017385396882651E-6</v>
      </c>
      <c r="H20" s="23">
        <f>'Wild stages'!H8</f>
        <v>8.5826704318494783E-6</v>
      </c>
      <c r="I20" s="23">
        <f>'Wild stages'!I8</f>
        <v>1.141370418595229E-2</v>
      </c>
      <c r="J20" s="23">
        <f>'Wild stages'!J8</f>
        <v>1.3465743151468692E-3</v>
      </c>
    </row>
    <row r="21" spans="1:10" x14ac:dyDescent="0.15">
      <c r="A21" s="2" t="str">
        <f>'Wild stages'!A9</f>
        <v>Ecotoxicity, freshwater - part 1</v>
      </c>
      <c r="B21" s="2" t="str">
        <f>'Wild stages'!B9</f>
        <v>CTUe</v>
      </c>
      <c r="C21" s="29">
        <f>'Wild stages'!C9</f>
        <v>68.658588840139998</v>
      </c>
      <c r="D21" s="93">
        <f>'Wild stages'!D9</f>
        <v>70.261030000000005</v>
      </c>
      <c r="E21" s="23">
        <f>'Wild stages'!E9</f>
        <v>0.82390408768390666</v>
      </c>
      <c r="F21" s="23">
        <f>'Wild stages'!F9</f>
        <v>4.7222779477000806E-2</v>
      </c>
      <c r="G21" s="23">
        <f>'Wild stages'!G9</f>
        <v>9.1798394148107111E-6</v>
      </c>
      <c r="H21" s="23">
        <f>'Wild stages'!H9</f>
        <v>1.0896165106769977E-5</v>
      </c>
      <c r="I21" s="23">
        <f>'Wild stages'!I9</f>
        <v>0.12277424051966301</v>
      </c>
      <c r="J21" s="23">
        <f>'Wild stages'!J9</f>
        <v>6.0788163149079512E-3</v>
      </c>
    </row>
    <row r="22" spans="1:10" x14ac:dyDescent="0.15">
      <c r="A22" s="2" t="str">
        <f>'Wild stages'!A10</f>
        <v>Ecotoxicity, freshwater - part 2</v>
      </c>
      <c r="B22" s="2" t="str">
        <f>'Wild stages'!B10</f>
        <v>CTUe</v>
      </c>
      <c r="C22" s="29">
        <f>'Wild stages'!C10</f>
        <v>5.5172173450860011</v>
      </c>
      <c r="D22" s="93">
        <f>'Wild stages'!D10</f>
        <v>7.4230573</v>
      </c>
      <c r="E22" s="23">
        <f>'Wild stages'!E10</f>
        <v>0.63301374253646703</v>
      </c>
      <c r="F22" s="23">
        <f>'Wild stages'!F10</f>
        <v>0.27689039681582223</v>
      </c>
      <c r="G22" s="23">
        <f>'Wild stages'!G10</f>
        <v>6.0409648406701426E-6</v>
      </c>
      <c r="H22" s="23">
        <f>'Wild stages'!H10</f>
        <v>4.4815653351090849E-6</v>
      </c>
      <c r="I22" s="23">
        <f>'Wild stages'!I10</f>
        <v>6.3396358729918376E-2</v>
      </c>
      <c r="J22" s="23">
        <f>'Wild stages'!J10</f>
        <v>2.6688979387616406E-2</v>
      </c>
    </row>
    <row r="23" spans="1:10" x14ac:dyDescent="0.15">
      <c r="A23" s="2" t="str">
        <f>'Wild stages'!A11</f>
        <v>Ecotoxicity, freshwater - inorganics</v>
      </c>
      <c r="B23" s="2" t="str">
        <f>'Wild stages'!B11</f>
        <v>CTUe</v>
      </c>
      <c r="C23" s="29">
        <f>'Wild stages'!C11</f>
        <v>37.901983582599996</v>
      </c>
      <c r="D23" s="93">
        <f>'Wild stages'!D11</f>
        <v>38.289602000000002</v>
      </c>
      <c r="E23" s="23">
        <f>'Wild stages'!E11</f>
        <v>0.71673578615740852</v>
      </c>
      <c r="F23" s="23">
        <f>'Wild stages'!F11</f>
        <v>6.8694776734463295E-2</v>
      </c>
      <c r="G23" s="23">
        <f>'Wild stages'!G11</f>
        <v>1.5745271449960941E-5</v>
      </c>
      <c r="H23" s="23">
        <f>'Wild stages'!H11</f>
        <v>1.9021051455759859E-5</v>
      </c>
      <c r="I23" s="23">
        <f>'Wild stages'!I11</f>
        <v>0.20696396226611141</v>
      </c>
      <c r="J23" s="23">
        <f>'Wild stages'!J11</f>
        <v>7.5707085191111315E-3</v>
      </c>
    </row>
    <row r="24" spans="1:10" x14ac:dyDescent="0.15">
      <c r="A24" s="2" t="str">
        <f>'Wild stages'!A12</f>
        <v>Ecotoxicity, freshwater - metals</v>
      </c>
      <c r="B24" s="2" t="str">
        <f>'Wild stages'!B12</f>
        <v>CTUe</v>
      </c>
      <c r="C24" s="29">
        <f>'Wild stages'!C12</f>
        <v>34.977188677971007</v>
      </c>
      <c r="D24" s="93">
        <f>'Wild stages'!D12</f>
        <v>34.812851999999999</v>
      </c>
      <c r="E24" s="23">
        <f>'Wild stages'!E12</f>
        <v>0.91067173217558173</v>
      </c>
      <c r="F24" s="23">
        <f>'Wild stages'!F12</f>
        <v>5.9215147880208284E-2</v>
      </c>
      <c r="G24" s="23">
        <f>'Wild stages'!G12</f>
        <v>1.6744107578001426E-6</v>
      </c>
      <c r="H24" s="23">
        <f>'Wild stages'!H12</f>
        <v>1.2257071428671193E-6</v>
      </c>
      <c r="I24" s="23">
        <f>'Wild stages'!I12</f>
        <v>2.2254290565388968E-2</v>
      </c>
      <c r="J24" s="23">
        <f>'Wild stages'!J12</f>
        <v>7.855929260920224E-3</v>
      </c>
    </row>
    <row r="25" spans="1:10" x14ac:dyDescent="0.15">
      <c r="A25" s="2" t="str">
        <f>'Wild stages'!A13</f>
        <v>Ecotoxicity, freshwater - organics</v>
      </c>
      <c r="B25" s="2" t="str">
        <f>'Wild stages'!B13</f>
        <v>CTUe</v>
      </c>
      <c r="C25" s="29">
        <f>'Wild stages'!C13</f>
        <v>1.5695566149308623E-10</v>
      </c>
      <c r="D25" s="93">
        <f>'Wild stages'!D13</f>
        <v>1.5733682999999999E-10</v>
      </c>
      <c r="E25" s="23">
        <f>'Wild stages'!E13</f>
        <v>0.73225800781364403</v>
      </c>
      <c r="F25" s="23">
        <f>'Wild stages'!F13</f>
        <v>0.26773941506946591</v>
      </c>
      <c r="G25" s="23">
        <f>'Wild stages'!G13</f>
        <v>1.7541418218426466E-11</v>
      </c>
      <c r="H25" s="23">
        <f>'Wild stages'!H13</f>
        <v>8.4434475787187578E-12</v>
      </c>
      <c r="I25" s="23">
        <f>'Wild stages'!I13</f>
        <v>4.470547817932062E-10</v>
      </c>
      <c r="J25" s="23">
        <f>'Wild stages'!J13</f>
        <v>2.5766438505807851E-6</v>
      </c>
    </row>
    <row r="26" spans="1:10" x14ac:dyDescent="0.15">
      <c r="A26" s="2" t="str">
        <f>'Wild stages'!A14</f>
        <v>Particulate Matter</v>
      </c>
      <c r="B26" s="2" t="str">
        <f>'Wild stages'!B14</f>
        <v>disease inc.</v>
      </c>
      <c r="C26" s="29">
        <f>'Wild stages'!C14</f>
        <v>7.4930741466569989E-7</v>
      </c>
      <c r="D26" s="93">
        <f>'Wild stages'!D14</f>
        <v>7.507219E-7</v>
      </c>
      <c r="E26" s="23">
        <f>'Wild stages'!E14</f>
        <v>0.92820326662628638</v>
      </c>
      <c r="F26" s="23">
        <f>'Wild stages'!F14</f>
        <v>2.2288602345475365E-2</v>
      </c>
      <c r="G26" s="23">
        <f>'Wild stages'!G14</f>
        <v>6.274449989391269E-5</v>
      </c>
      <c r="H26" s="23">
        <f>'Wild stages'!H14</f>
        <v>1.1271671058757801E-5</v>
      </c>
      <c r="I26" s="23">
        <f>'Wild stages'!I14</f>
        <v>4.6407983318187497E-2</v>
      </c>
      <c r="J26" s="23">
        <f>'Wild stages'!J14</f>
        <v>3.0261315390981897E-3</v>
      </c>
    </row>
    <row r="27" spans="1:10" x14ac:dyDescent="0.15">
      <c r="A27" s="2" t="str">
        <f>'Wild stages'!A15</f>
        <v>Eutrophication, marine</v>
      </c>
      <c r="B27" s="2" t="str">
        <f>'Wild stages'!B15</f>
        <v>kg N eq</v>
      </c>
      <c r="C27" s="29">
        <f>'Wild stages'!C15</f>
        <v>1.613046491223E-2</v>
      </c>
      <c r="D27" s="93">
        <f>'Wild stages'!D15</f>
        <v>1.6754577E-2</v>
      </c>
      <c r="E27" s="23">
        <f>'Wild stages'!E15</f>
        <v>0.92885338900803305</v>
      </c>
      <c r="F27" s="23">
        <f>'Wild stages'!F15</f>
        <v>2.4374190833266286E-2</v>
      </c>
      <c r="G27" s="23">
        <f>'Wild stages'!G15</f>
        <v>2.6408861884508954E-4</v>
      </c>
      <c r="H27" s="23">
        <f>'Wild stages'!H15</f>
        <v>1.8389800394103503E-5</v>
      </c>
      <c r="I27" s="23">
        <f>'Wild stages'!I15</f>
        <v>4.3646418366168997E-2</v>
      </c>
      <c r="J27" s="23">
        <f>'Wild stages'!J15</f>
        <v>2.8435233732924652E-3</v>
      </c>
    </row>
    <row r="28" spans="1:10" x14ac:dyDescent="0.15">
      <c r="A28" s="2" t="str">
        <f>'Wild stages'!A16</f>
        <v>Eutrophication, freshwater</v>
      </c>
      <c r="B28" s="2" t="str">
        <f>'Wild stages'!B16</f>
        <v>kg P eq</v>
      </c>
      <c r="C28" s="29">
        <f>'Wild stages'!C16</f>
        <v>4.7847530682367E-4</v>
      </c>
      <c r="D28" s="93">
        <f>'Wild stages'!D16</f>
        <v>5.0847600999999996E-4</v>
      </c>
      <c r="E28" s="23">
        <f>'Wild stages'!E16</f>
        <v>0.9447572394087812</v>
      </c>
      <c r="F28" s="23">
        <f>'Wild stages'!F16</f>
        <v>4.6292942779099011E-2</v>
      </c>
      <c r="G28" s="23">
        <f>'Wild stages'!G16</f>
        <v>7.1504316966995238E-7</v>
      </c>
      <c r="H28" s="23">
        <f>'Wild stages'!H16</f>
        <v>8.8707434625548563E-7</v>
      </c>
      <c r="I28" s="23">
        <f>'Wild stages'!I16</f>
        <v>6.994434722695792E-3</v>
      </c>
      <c r="J28" s="23">
        <f>'Wild stages'!J16</f>
        <v>1.9537809719081495E-3</v>
      </c>
    </row>
    <row r="29" spans="1:10" x14ac:dyDescent="0.15">
      <c r="A29" s="2" t="str">
        <f>'Wild stages'!A17</f>
        <v>Eutrophication, terrestrial</v>
      </c>
      <c r="B29" s="2" t="str">
        <f>'Wild stages'!B17</f>
        <v>mol N eq</v>
      </c>
      <c r="C29" s="29">
        <f>'Wild stages'!C17</f>
        <v>0.17582115990459998</v>
      </c>
      <c r="D29" s="93">
        <f>'Wild stages'!D17</f>
        <v>0.17772840000000001</v>
      </c>
      <c r="E29" s="23">
        <f>'Wild stages'!E17</f>
        <v>0.93522872951822655</v>
      </c>
      <c r="F29" s="23">
        <f>'Wild stages'!F17</f>
        <v>1.8618943827786415E-2</v>
      </c>
      <c r="G29" s="23">
        <f>'Wild stages'!G17</f>
        <v>2.661229741937099E-4</v>
      </c>
      <c r="H29" s="23">
        <f>'Wild stages'!H17</f>
        <v>1.8644255343205916E-5</v>
      </c>
      <c r="I29" s="23">
        <f>'Wild stages'!I17</f>
        <v>4.3331361845945125E-2</v>
      </c>
      <c r="J29" s="23">
        <f>'Wild stages'!J17</f>
        <v>2.5361975785050746E-3</v>
      </c>
    </row>
    <row r="30" spans="1:10" x14ac:dyDescent="0.15">
      <c r="A30" s="2" t="str">
        <f>'Wild stages'!A18</f>
        <v>Human toxicity, cancer</v>
      </c>
      <c r="B30" s="2" t="str">
        <f>'Wild stages'!B18</f>
        <v>CTUh</v>
      </c>
      <c r="C30" s="29">
        <f>'Wild stages'!C18</f>
        <v>3.2969540382300002E-9</v>
      </c>
      <c r="D30" s="93">
        <f>'Wild stages'!D18</f>
        <v>3.6069971E-9</v>
      </c>
      <c r="E30" s="23">
        <f>'Wild stages'!E18</f>
        <v>0.80080919217710178</v>
      </c>
      <c r="F30" s="23">
        <f>'Wild stages'!F18</f>
        <v>3.4748691874851002E-2</v>
      </c>
      <c r="G30" s="23">
        <f>'Wild stages'!G18</f>
        <v>8.7065547978978194E-6</v>
      </c>
      <c r="H30" s="23">
        <f>'Wild stages'!H18</f>
        <v>6.3070697252314478E-6</v>
      </c>
      <c r="I30" s="23">
        <f>'Wild stages'!I18</f>
        <v>0.16063871799812243</v>
      </c>
      <c r="J30" s="23">
        <f>'Wild stages'!J18</f>
        <v>3.7883843254015877E-3</v>
      </c>
    </row>
    <row r="31" spans="1:10" x14ac:dyDescent="0.15">
      <c r="A31" s="2" t="str">
        <f>'Wild stages'!A19</f>
        <v>Human toxicity, cancer - inorganics</v>
      </c>
      <c r="B31" s="2" t="str">
        <f>'Wild stages'!B19</f>
        <v>CTUh</v>
      </c>
      <c r="C31" s="29">
        <f>'Wild stages'!C19</f>
        <v>0</v>
      </c>
      <c r="D31" s="93">
        <f>'Wild stages'!D19</f>
        <v>4.5125367999999998E-22</v>
      </c>
      <c r="E31" s="23">
        <f>'Wild stages'!E19</f>
        <v>0</v>
      </c>
      <c r="F31" s="23">
        <f>'Wild stages'!F19</f>
        <v>0</v>
      </c>
      <c r="G31" s="23">
        <f>'Wild stages'!G19</f>
        <v>0</v>
      </c>
      <c r="H31" s="23">
        <f>'Wild stages'!H19</f>
        <v>0</v>
      </c>
      <c r="I31" s="23">
        <f>'Wild stages'!I19</f>
        <v>0</v>
      </c>
      <c r="J31" s="23">
        <f>'Wild stages'!J19</f>
        <v>0</v>
      </c>
    </row>
    <row r="32" spans="1:10" x14ac:dyDescent="0.15">
      <c r="A32" s="2" t="str">
        <f>'Wild stages'!A20</f>
        <v>Human toxicity, cancer - metals</v>
      </c>
      <c r="B32" s="2" t="str">
        <f>'Wild stages'!B20</f>
        <v>CTUh</v>
      </c>
      <c r="C32" s="29">
        <f>'Wild stages'!C20</f>
        <v>2.2367235607519997E-9</v>
      </c>
      <c r="D32" s="93">
        <f>'Wild stages'!D20</f>
        <v>2.5571642E-9</v>
      </c>
      <c r="E32" s="23">
        <f>'Wild stages'!E20</f>
        <v>0.90316976824834649</v>
      </c>
      <c r="F32" s="23">
        <f>'Wild stages'!F20</f>
        <v>1.9551919051318513E-2</v>
      </c>
      <c r="G32" s="23">
        <f>'Wild stages'!G20</f>
        <v>5.037540265463905E-6</v>
      </c>
      <c r="H32" s="23">
        <f>'Wild stages'!H20</f>
        <v>6.0745401168090472E-6</v>
      </c>
      <c r="I32" s="23">
        <f>'Wild stages'!I20</f>
        <v>7.5936116103188039E-2</v>
      </c>
      <c r="J32" s="23">
        <f>'Wild stages'!J20</f>
        <v>1.3310845167647919E-3</v>
      </c>
    </row>
    <row r="33" spans="1:10" x14ac:dyDescent="0.15">
      <c r="A33" s="2" t="str">
        <f>'Wild stages'!A21</f>
        <v>Human toxicity, cancer - organics</v>
      </c>
      <c r="B33" s="2" t="str">
        <f>'Wild stages'!B21</f>
        <v>CTUh</v>
      </c>
      <c r="C33" s="29">
        <f>'Wild stages'!C21</f>
        <v>1.0602304962785001E-9</v>
      </c>
      <c r="D33" s="93">
        <f>'Wild stages'!D21</f>
        <v>1.0498329E-9</v>
      </c>
      <c r="E33" s="23">
        <f>'Wild stages'!E21</f>
        <v>0.58486340675595461</v>
      </c>
      <c r="F33" s="23">
        <f>'Wild stages'!F21</f>
        <v>6.680868098835914E-2</v>
      </c>
      <c r="G33" s="23">
        <f>'Wild stages'!G21</f>
        <v>1.6446919854887415E-5</v>
      </c>
      <c r="H33" s="23">
        <f>'Wild stages'!H21</f>
        <v>6.7976279924953794E-6</v>
      </c>
      <c r="I33" s="23">
        <f>'Wild stages'!I21</f>
        <v>0.33933222187328588</v>
      </c>
      <c r="J33" s="23">
        <f>'Wild stages'!J21</f>
        <v>8.9724458345529171E-3</v>
      </c>
    </row>
    <row r="34" spans="1:10" x14ac:dyDescent="0.15">
      <c r="A34" s="2" t="str">
        <f>'Wild stages'!A22</f>
        <v>Human toxicity, non-cancer</v>
      </c>
      <c r="B34" s="2" t="str">
        <f>'Wild stages'!B22</f>
        <v>CTUh</v>
      </c>
      <c r="C34" s="29">
        <f>'Wild stages'!C22</f>
        <v>9.6644594934469987E-8</v>
      </c>
      <c r="D34" s="93">
        <f>'Wild stages'!D22</f>
        <v>1.3238753E-7</v>
      </c>
      <c r="E34" s="23">
        <f>'Wild stages'!E22</f>
        <v>0.83049203170050168</v>
      </c>
      <c r="F34" s="23">
        <f>'Wild stages'!F22</f>
        <v>3.9676262315548903E-2</v>
      </c>
      <c r="G34" s="23">
        <f>'Wild stages'!G22</f>
        <v>3.0421189120752186E-5</v>
      </c>
      <c r="H34" s="23">
        <f>'Wild stages'!H22</f>
        <v>7.4364321200508882E-6</v>
      </c>
      <c r="I34" s="23">
        <f>'Wild stages'!I22</f>
        <v>0.12522445780031424</v>
      </c>
      <c r="J34" s="23">
        <f>'Wild stages'!J22</f>
        <v>4.5693905623944327E-3</v>
      </c>
    </row>
    <row r="35" spans="1:10" x14ac:dyDescent="0.15">
      <c r="A35" s="2" t="str">
        <f>'Wild stages'!A23</f>
        <v>Human toxicity, non-cancer - inorganics</v>
      </c>
      <c r="B35" s="2" t="str">
        <f>'Wild stages'!B23</f>
        <v>CTUh</v>
      </c>
      <c r="C35" s="29">
        <f>'Wild stages'!C23</f>
        <v>2.5832340705440003E-8</v>
      </c>
      <c r="D35" s="93">
        <f>'Wild stages'!D23</f>
        <v>2.6242025999999999E-8</v>
      </c>
      <c r="E35" s="23">
        <f>'Wild stages'!E23</f>
        <v>0.82440078670514194</v>
      </c>
      <c r="F35" s="23">
        <f>'Wild stages'!F23</f>
        <v>6.612552534351937E-2</v>
      </c>
      <c r="G35" s="23">
        <f>'Wild stages'!G23</f>
        <v>9.690965787985334E-5</v>
      </c>
      <c r="H35" s="23">
        <f>'Wild stages'!H23</f>
        <v>8.8827467327294048E-6</v>
      </c>
      <c r="I35" s="23">
        <f>'Wild stages'!I23</f>
        <v>0.10113614673136527</v>
      </c>
      <c r="J35" s="23">
        <f>'Wild stages'!J23</f>
        <v>8.23174881536071E-3</v>
      </c>
    </row>
    <row r="36" spans="1:10" x14ac:dyDescent="0.15">
      <c r="A36" s="2" t="str">
        <f>'Wild stages'!A24</f>
        <v>Human toxicity, non-cancer - metals</v>
      </c>
      <c r="B36" s="2" t="str">
        <f>'Wild stages'!B24</f>
        <v>CTUh</v>
      </c>
      <c r="C36" s="29">
        <f>'Wild stages'!C24</f>
        <v>6.8609864893779994E-8</v>
      </c>
      <c r="D36" s="93">
        <f>'Wild stages'!D24</f>
        <v>1.0313736E-7</v>
      </c>
      <c r="E36" s="23">
        <f>'Wild stages'!E24</f>
        <v>0.82837086311115116</v>
      </c>
      <c r="F36" s="23">
        <f>'Wild stages'!F24</f>
        <v>3.062057188499813E-2</v>
      </c>
      <c r="G36" s="23">
        <f>'Wild stages'!G24</f>
        <v>6.1354907293828933E-6</v>
      </c>
      <c r="H36" s="23">
        <f>'Wild stages'!H24</f>
        <v>7.1008533649534608E-6</v>
      </c>
      <c r="I36" s="23">
        <f>'Wild stages'!I24</f>
        <v>0.13768450228877216</v>
      </c>
      <c r="J36" s="23">
        <f>'Wild stages'!J24</f>
        <v>3.3108263709843476E-3</v>
      </c>
    </row>
    <row r="37" spans="1:10" x14ac:dyDescent="0.15">
      <c r="A37" s="2" t="str">
        <f>'Wild stages'!A25</f>
        <v>Human toxicity, non-cancer - organics</v>
      </c>
      <c r="B37" s="2" t="str">
        <f>'Wild stages'!B25</f>
        <v>CTUh</v>
      </c>
      <c r="C37" s="29">
        <f>'Wild stages'!C25</f>
        <v>2.6386426895328995E-9</v>
      </c>
      <c r="D37" s="93">
        <f>'Wild stages'!D25</f>
        <v>3.4141018999999998E-9</v>
      </c>
      <c r="E37" s="23">
        <f>'Wild stages'!E25</f>
        <v>0.90796863459527843</v>
      </c>
      <c r="F37" s="23">
        <f>'Wild stages'!F25</f>
        <v>3.1969420617132871E-2</v>
      </c>
      <c r="G37" s="23">
        <f>'Wild stages'!G25</f>
        <v>8.1492075775543895E-6</v>
      </c>
      <c r="H37" s="23">
        <f>'Wild stages'!H25</f>
        <v>2.830275554028129E-6</v>
      </c>
      <c r="I37" s="23">
        <f>'Wild stages'!I25</f>
        <v>5.6897085988772758E-2</v>
      </c>
      <c r="J37" s="23">
        <f>'Wild stages'!J25</f>
        <v>3.1538793156845263E-3</v>
      </c>
    </row>
    <row r="38" spans="1:10" x14ac:dyDescent="0.15">
      <c r="A38" s="2" t="str">
        <f>'Wild stages'!A26</f>
        <v>Ionising radiation</v>
      </c>
      <c r="B38" s="2" t="str">
        <f>'Wild stages'!B26</f>
        <v>kBq U-235 eq</v>
      </c>
      <c r="C38" s="29">
        <f>'Wild stages'!C26</f>
        <v>0.34466539819280001</v>
      </c>
      <c r="D38" s="93">
        <f>'Wild stages'!D26</f>
        <v>0.30551785999999997</v>
      </c>
      <c r="E38" s="23">
        <f>'Wild stages'!E26</f>
        <v>0.11313287961151232</v>
      </c>
      <c r="F38" s="23">
        <f>'Wild stages'!F26</f>
        <v>0.57819827880872265</v>
      </c>
      <c r="G38" s="23">
        <f>'Wild stages'!G26</f>
        <v>1.4951502027822794E-5</v>
      </c>
      <c r="H38" s="23">
        <f>'Wild stages'!H26</f>
        <v>9.6990513626494731E-6</v>
      </c>
      <c r="I38" s="23">
        <f>'Wild stages'!I26</f>
        <v>0.21795338723842125</v>
      </c>
      <c r="J38" s="23">
        <f>'Wild stages'!J26</f>
        <v>9.0690803787953231E-2</v>
      </c>
    </row>
    <row r="39" spans="1:10" x14ac:dyDescent="0.15">
      <c r="A39" s="2" t="str">
        <f>'Wild stages'!A27</f>
        <v>Land use</v>
      </c>
      <c r="B39" s="2" t="str">
        <f>'Wild stages'!B27</f>
        <v>Pt</v>
      </c>
      <c r="C39" s="29">
        <f>'Wild stages'!C27</f>
        <v>47.273296447819995</v>
      </c>
      <c r="D39" s="93">
        <f>'Wild stages'!D27</f>
        <v>55.492491000000001</v>
      </c>
      <c r="E39" s="23">
        <f>'Wild stages'!E27</f>
        <v>0.45221043604598937</v>
      </c>
      <c r="F39" s="23">
        <f>'Wild stages'!F27</f>
        <v>3.6844388500017984E-2</v>
      </c>
      <c r="G39" s="23">
        <f>'Wild stages'!G27</f>
        <v>1.0298303198241432E-5</v>
      </c>
      <c r="H39" s="23">
        <f>'Wild stages'!H27</f>
        <v>1.2276975028399229E-5</v>
      </c>
      <c r="I39" s="23">
        <f>'Wild stages'!I27</f>
        <v>0.50475756490428492</v>
      </c>
      <c r="J39" s="23">
        <f>'Wild stages'!J27</f>
        <v>6.1650352714812595E-3</v>
      </c>
    </row>
    <row r="40" spans="1:10" x14ac:dyDescent="0.15">
      <c r="A40" s="2" t="str">
        <f>'Wild stages'!A28</f>
        <v>Ozone depletion</v>
      </c>
      <c r="B40" s="2" t="str">
        <f>'Wild stages'!B28</f>
        <v>kg CFC11 eq</v>
      </c>
      <c r="C40" s="29">
        <f>'Wild stages'!C28</f>
        <v>3.9765946045113789E-6</v>
      </c>
      <c r="D40" s="93">
        <f>'Wild stages'!D28</f>
        <v>4.0162775000000001E-6</v>
      </c>
      <c r="E40" s="23">
        <f>'Wild stages'!E28</f>
        <v>0.99975529200027713</v>
      </c>
      <c r="F40" s="23">
        <f>'Wild stages'!F28</f>
        <v>2.1792355424333782E-4</v>
      </c>
      <c r="G40" s="23">
        <f>'Wild stages'!G28</f>
        <v>9.9428827759168337E-10</v>
      </c>
      <c r="H40" s="23">
        <f>'Wild stages'!H28</f>
        <v>6.5118468376491264E-10</v>
      </c>
      <c r="I40" s="23">
        <f>'Wild stages'!I28</f>
        <v>2.6901044898727971E-6</v>
      </c>
      <c r="J40" s="23">
        <f>'Wild stages'!J28</f>
        <v>2.409269551673905E-5</v>
      </c>
    </row>
    <row r="41" spans="1:10" x14ac:dyDescent="0.15">
      <c r="A41" s="2" t="str">
        <f>'Wild stages'!A29</f>
        <v>Photochemical ozone formation</v>
      </c>
      <c r="B41" s="2" t="str">
        <f>'Wild stages'!B29</f>
        <v>kg NMVOC eq</v>
      </c>
      <c r="C41" s="29">
        <f>'Wild stages'!C29</f>
        <v>4.6848787437749999E-2</v>
      </c>
      <c r="D41" s="93">
        <f>'Wild stages'!D29</f>
        <v>4.7048056999999997E-2</v>
      </c>
      <c r="E41" s="23">
        <f>'Wild stages'!E29</f>
        <v>0.92627603345466913</v>
      </c>
      <c r="F41" s="23">
        <f>'Wild stages'!F29</f>
        <v>1.874017339651695E-2</v>
      </c>
      <c r="G41" s="23">
        <f>'Wild stages'!G29</f>
        <v>1.6635343252705315E-4</v>
      </c>
      <c r="H41" s="23">
        <f>'Wild stages'!H29</f>
        <v>1.4414485132561898E-5</v>
      </c>
      <c r="I41" s="23">
        <f>'Wild stages'!I29</f>
        <v>5.2215893597042179E-2</v>
      </c>
      <c r="J41" s="23">
        <f>'Wild stages'!J29</f>
        <v>2.5871316341121733E-3</v>
      </c>
    </row>
    <row r="42" spans="1:10" x14ac:dyDescent="0.15">
      <c r="A42" s="2" t="str">
        <f>'Wild stages'!A30</f>
        <v>Resource use, fossils</v>
      </c>
      <c r="B42" s="2" t="str">
        <f>'Wild stages'!B30</f>
        <v>MJ</v>
      </c>
      <c r="C42" s="29">
        <f>'Wild stages'!C30</f>
        <v>62.020961133199989</v>
      </c>
      <c r="D42" s="93">
        <f>'Wild stages'!D30</f>
        <v>55.848896000000003</v>
      </c>
      <c r="E42" s="23">
        <f>'Wild stages'!E30</f>
        <v>0.55996882933516878</v>
      </c>
      <c r="F42" s="23">
        <f>'Wild stages'!F30</f>
        <v>0.13407030861940106</v>
      </c>
      <c r="G42" s="23">
        <f>'Wild stages'!G30</f>
        <v>1.8697267485254287E-5</v>
      </c>
      <c r="H42" s="23">
        <f>'Wild stages'!H30</f>
        <v>1.8692240152650871E-5</v>
      </c>
      <c r="I42" s="23">
        <f>'Wild stages'!I30</f>
        <v>0.28526331544593336</v>
      </c>
      <c r="J42" s="23">
        <f>'Wild stages'!J30</f>
        <v>2.0660157091859109E-2</v>
      </c>
    </row>
    <row r="43" spans="1:10" x14ac:dyDescent="0.15">
      <c r="A43" s="2" t="str">
        <f>'Wild stages'!A31</f>
        <v>Resource use, minerals and metals</v>
      </c>
      <c r="B43" s="2" t="str">
        <f>'Wild stages'!B31</f>
        <v>kg Sb eq</v>
      </c>
      <c r="C43" s="29">
        <f>'Wild stages'!C31</f>
        <v>2.845700725687E-5</v>
      </c>
      <c r="D43" s="93">
        <f>'Wild stages'!D31</f>
        <v>2.8760314000000001E-5</v>
      </c>
      <c r="E43" s="23">
        <f>'Wild stages'!E31</f>
        <v>0.78713350978228369</v>
      </c>
      <c r="F43" s="23">
        <f>'Wild stages'!F31</f>
        <v>0.20419658495877741</v>
      </c>
      <c r="G43" s="23">
        <f>'Wild stages'!G31</f>
        <v>4.6319551037180291E-6</v>
      </c>
      <c r="H43" s="23">
        <f>'Wild stages'!H31</f>
        <v>3.5671456623568071E-6</v>
      </c>
      <c r="I43" s="23">
        <f>'Wild stages'!I31</f>
        <v>8.0056415610956864E-3</v>
      </c>
      <c r="J43" s="23">
        <f>'Wild stages'!J31</f>
        <v>6.5606459707715176E-4</v>
      </c>
    </row>
    <row r="44" spans="1:10" x14ac:dyDescent="0.15">
      <c r="A44" s="2" t="str">
        <f>'Wild stages'!A32</f>
        <v>Water use</v>
      </c>
      <c r="B44" s="2" t="str">
        <f>'Wild stages'!B32</f>
        <v>m3 depriv.</v>
      </c>
      <c r="C44" s="29">
        <f>'Wild stages'!C32</f>
        <v>3.0875211406826999</v>
      </c>
      <c r="D44" s="93">
        <f>'Wild stages'!D32</f>
        <v>3.3589055999999999</v>
      </c>
      <c r="E44" s="23">
        <f>'Wild stages'!E32</f>
        <v>0.23028415599537724</v>
      </c>
      <c r="F44" s="23">
        <f>'Wild stages'!F32</f>
        <v>0.13101273532026977</v>
      </c>
      <c r="G44" s="23">
        <f>'Wild stages'!G32</f>
        <v>2.4407353850000556E-6</v>
      </c>
      <c r="H44" s="23">
        <f>'Wild stages'!H32</f>
        <v>2.7105435780593597E-6</v>
      </c>
      <c r="I44" s="23">
        <f>'Wild stages'!I32</f>
        <v>0.63248723199615109</v>
      </c>
      <c r="J44" s="23">
        <f>'Wild stages'!J32</f>
        <v>6.2107254092387976E-3</v>
      </c>
    </row>
    <row r="47" spans="1:10" x14ac:dyDescent="0.15">
      <c r="A47" s="61" t="str">
        <f>'Wild stages'!C34</f>
        <v>Most important stages for each category. Only stages that contribute with more than 1% of the total</v>
      </c>
      <c r="B47" s="61"/>
      <c r="C47" s="61"/>
      <c r="D47" s="61"/>
      <c r="E47" s="61"/>
      <c r="F47" s="61"/>
      <c r="G47" s="61"/>
      <c r="H47" s="61"/>
      <c r="I47" s="61"/>
      <c r="J47" s="61"/>
    </row>
    <row r="48" spans="1:10" x14ac:dyDescent="0.15">
      <c r="A48" s="60" t="str">
        <f>'Wild stages'!A34</f>
        <v>Impact</v>
      </c>
      <c r="B48" s="60" t="str">
        <f>'Wild stages'!B34</f>
        <v>Seleced stages</v>
      </c>
      <c r="C48" s="61"/>
      <c r="D48" s="61"/>
      <c r="E48" s="61"/>
      <c r="F48" s="61"/>
      <c r="G48" s="61"/>
      <c r="H48" s="61"/>
      <c r="I48" s="61"/>
      <c r="J48" s="61"/>
    </row>
    <row r="49" spans="1:10" ht="28" x14ac:dyDescent="0.15">
      <c r="A49" s="49" t="str">
        <f>'Wild stages'!A35</f>
        <v>Acidification</v>
      </c>
      <c r="B49" s="49" t="str">
        <f>'Wild stages'!B35</f>
        <v>Raw material acquisition - Fishing (85%)</v>
      </c>
      <c r="C49" s="49" t="str">
        <f>'Wild stages'!C35</f>
        <v>Distribution - Packaging (10%)</v>
      </c>
      <c r="D49" s="49" t="str">
        <f>'Wild stages'!D35</f>
        <v>Production - Preparation (4%)</v>
      </c>
      <c r="E49" s="49" t="str">
        <f>'Wild stages'!E35</f>
        <v>Consumption - Consumer (2%)</v>
      </c>
      <c r="F49" s="49" t="str">
        <f>'Wild stages'!F35</f>
        <v>---</v>
      </c>
      <c r="G49" s="49" t="str">
        <f>'Wild stages'!G35</f>
        <v>---</v>
      </c>
      <c r="H49" s="49"/>
      <c r="I49" s="57"/>
      <c r="J49" s="2"/>
    </row>
    <row r="50" spans="1:10" ht="28" x14ac:dyDescent="0.15">
      <c r="A50" s="49" t="str">
        <f>'Wild stages'!A36</f>
        <v>Climate change</v>
      </c>
      <c r="B50" s="49" t="str">
        <f>'Wild stages'!B36</f>
        <v>Raw material acquisition - Fishing (58%)</v>
      </c>
      <c r="C50" s="49" t="str">
        <f>'Wild stages'!C36</f>
        <v>Distribution - Packaging (22%)</v>
      </c>
      <c r="D50" s="49" t="str">
        <f>'Wild stages'!D36</f>
        <v>Consumption - Consumer (12%)</v>
      </c>
      <c r="E50" s="49" t="str">
        <f>'Wild stages'!E36</f>
        <v>Production - Preparation (9%)</v>
      </c>
      <c r="F50" s="49" t="str">
        <f>'Wild stages'!F36</f>
        <v>Consumption - Retailer (1%)</v>
      </c>
      <c r="G50" s="49" t="str">
        <f>'Wild stages'!G36</f>
        <v>---</v>
      </c>
      <c r="H50" s="49"/>
      <c r="I50" s="57"/>
      <c r="J50" s="2"/>
    </row>
    <row r="51" spans="1:10" ht="42" x14ac:dyDescent="0.15">
      <c r="A51" s="49" t="str">
        <f>'Wild stages'!A37</f>
        <v>Climate change - Biogenic</v>
      </c>
      <c r="B51" s="49" t="str">
        <f>'Wild stages'!B37</f>
        <v>End of life - Fish waste handling (95%)</v>
      </c>
      <c r="C51" s="49" t="str">
        <f>'Wild stages'!C37</f>
        <v>Production - Preparation (3%)</v>
      </c>
      <c r="D51" s="49" t="str">
        <f>'Wild stages'!D37</f>
        <v>Raw material acquisition - Fishing (2%)</v>
      </c>
      <c r="E51" s="49" t="str">
        <f>'Wild stages'!E37</f>
        <v>---</v>
      </c>
      <c r="F51" s="49" t="str">
        <f>'Wild stages'!F37</f>
        <v>---</v>
      </c>
      <c r="G51" s="49" t="str">
        <f>'Wild stages'!G37</f>
        <v>---</v>
      </c>
      <c r="H51" s="49"/>
      <c r="I51" s="57"/>
      <c r="J51" s="2"/>
    </row>
    <row r="52" spans="1:10" ht="28" x14ac:dyDescent="0.15">
      <c r="A52" s="49" t="str">
        <f>'Wild stages'!A38</f>
        <v>Climate change - Fossil</v>
      </c>
      <c r="B52" s="49" t="str">
        <f>'Wild stages'!B38</f>
        <v>Raw material acquisition - Fishing (62%)</v>
      </c>
      <c r="C52" s="49" t="str">
        <f>'Wild stages'!C38</f>
        <v>Distribution - Packaging (24%)</v>
      </c>
      <c r="D52" s="49" t="str">
        <f>'Wild stages'!D38</f>
        <v>Consumption - Consumer (13%)</v>
      </c>
      <c r="E52" s="49" t="str">
        <f>'Wild stages'!E38</f>
        <v>Production - Preparation (10%)</v>
      </c>
      <c r="F52" s="49" t="str">
        <f>'Wild stages'!F38</f>
        <v>Consumption - Retailer (1%)</v>
      </c>
      <c r="G52" s="49" t="str">
        <f>'Wild stages'!G38</f>
        <v>---</v>
      </c>
      <c r="H52" s="49"/>
      <c r="I52" s="57"/>
      <c r="J52" s="2"/>
    </row>
    <row r="53" spans="1:10" ht="28" x14ac:dyDescent="0.15">
      <c r="A53" s="49" t="str">
        <f>'Wild stages'!A39</f>
        <v>Climate change - Land Use and LU Change</v>
      </c>
      <c r="B53" s="49" t="str">
        <f>'Wild stages'!B39</f>
        <v>Raw material acquisition - Fishing (87%)</v>
      </c>
      <c r="C53" s="49" t="str">
        <f>'Wild stages'!C39</f>
        <v>Consumption - Consumer (11%)</v>
      </c>
      <c r="D53" s="49" t="str">
        <f>'Wild stages'!D39</f>
        <v>Distribution - Packaging (1%)</v>
      </c>
      <c r="E53" s="49" t="str">
        <f>'Wild stages'!E39</f>
        <v>---</v>
      </c>
      <c r="F53" s="49" t="str">
        <f>'Wild stages'!F39</f>
        <v>---</v>
      </c>
      <c r="G53" s="49" t="str">
        <f>'Wild stages'!G39</f>
        <v>---</v>
      </c>
      <c r="H53" s="49"/>
      <c r="I53" s="57"/>
      <c r="J53" s="2"/>
    </row>
    <row r="54" spans="1:10" ht="28" x14ac:dyDescent="0.15">
      <c r="A54" s="49" t="str">
        <f>'Wild stages'!A40</f>
        <v>Ecotoxicity, freshwater - part 1</v>
      </c>
      <c r="B54" s="49" t="str">
        <f>'Wild stages'!B40</f>
        <v>Raw material acquisition - Fishing (81%)</v>
      </c>
      <c r="C54" s="49" t="str">
        <f>'Wild stages'!C40</f>
        <v>Distribution - Packaging (12%)</v>
      </c>
      <c r="D54" s="49" t="str">
        <f>'Wild stages'!D40</f>
        <v>Production - Preparation (5%)</v>
      </c>
      <c r="E54" s="49" t="str">
        <f>'Wild stages'!E40</f>
        <v>Consumption - Consumer (4%)</v>
      </c>
      <c r="F54" s="49" t="str">
        <f>'Wild stages'!F40</f>
        <v>---</v>
      </c>
      <c r="G54" s="49" t="str">
        <f>'Wild stages'!G40</f>
        <v>---</v>
      </c>
      <c r="H54" s="49"/>
      <c r="I54" s="57"/>
      <c r="J54" s="2"/>
    </row>
    <row r="55" spans="1:10" ht="28" x14ac:dyDescent="0.15">
      <c r="A55" s="49" t="str">
        <f>'Wild stages'!A41</f>
        <v>Ecotoxicity, freshwater - part 2</v>
      </c>
      <c r="B55" s="49" t="str">
        <f>'Wild stages'!B41</f>
        <v>Raw material acquisition - Fishing (47%)</v>
      </c>
      <c r="C55" s="49" t="str">
        <f>'Wild stages'!C41</f>
        <v>Consumption - Consumer (28%)</v>
      </c>
      <c r="D55" s="49" t="str">
        <f>'Wild stages'!D41</f>
        <v>Production - Preparation (21%)</v>
      </c>
      <c r="E55" s="49" t="str">
        <f>'Wild stages'!E41</f>
        <v>Distribution - Packaging (5%)</v>
      </c>
      <c r="F55" s="49" t="str">
        <f>'Wild stages'!F41</f>
        <v>Consumption - Retailer (2%)</v>
      </c>
      <c r="G55" s="49" t="str">
        <f>'Wild stages'!G41</f>
        <v>---</v>
      </c>
      <c r="H55" s="49"/>
      <c r="I55" s="57"/>
      <c r="J55" s="2"/>
    </row>
    <row r="56" spans="1:10" ht="28" x14ac:dyDescent="0.15">
      <c r="A56" s="49" t="str">
        <f>'Wild stages'!A42</f>
        <v>Ecotoxicity, freshwater - inorganics</v>
      </c>
      <c r="B56" s="49" t="str">
        <f>'Wild stages'!B42</f>
        <v>Raw material acquisition - Fishing (71%)</v>
      </c>
      <c r="C56" s="49" t="str">
        <f>'Wild stages'!C42</f>
        <v>Distribution - Packaging (20%)</v>
      </c>
      <c r="D56" s="49" t="str">
        <f>'Wild stages'!D42</f>
        <v>Production - Preparation (7%)</v>
      </c>
      <c r="E56" s="49" t="str">
        <f>'Wild stages'!E42</f>
        <v>Consumption - Consumer (2%)</v>
      </c>
      <c r="F56" s="49" t="str">
        <f>'Wild stages'!F42</f>
        <v>---</v>
      </c>
      <c r="G56" s="49" t="str">
        <f>'Wild stages'!G42</f>
        <v>---</v>
      </c>
      <c r="H56" s="49"/>
      <c r="I56" s="57"/>
      <c r="J56" s="2"/>
    </row>
    <row r="57" spans="1:10" ht="28" x14ac:dyDescent="0.15">
      <c r="A57" s="49" t="str">
        <f>'Wild stages'!A43</f>
        <v>Ecotoxicity, freshwater - metals</v>
      </c>
      <c r="B57" s="49" t="str">
        <f>'Wild stages'!B43</f>
        <v>Raw material acquisition - Fishing (91%)</v>
      </c>
      <c r="C57" s="49" t="str">
        <f>'Wild stages'!C43</f>
        <v>Production - Preparation (6%)</v>
      </c>
      <c r="D57" s="49" t="str">
        <f>'Wild stages'!D43</f>
        <v>Distribution - Packaging (2%)</v>
      </c>
      <c r="E57" s="49" t="str">
        <f>'Wild stages'!E43</f>
        <v>Consumption - Consumer (2%)</v>
      </c>
      <c r="F57" s="49" t="str">
        <f>'Wild stages'!F43</f>
        <v>---</v>
      </c>
      <c r="G57" s="49" t="str">
        <f>'Wild stages'!G43</f>
        <v>---</v>
      </c>
      <c r="H57" s="49"/>
      <c r="I57" s="57"/>
      <c r="J57" s="2"/>
    </row>
    <row r="58" spans="1:10" ht="28" x14ac:dyDescent="0.15">
      <c r="A58" s="49" t="str">
        <f>'Wild stages'!A44</f>
        <v>Ecotoxicity, freshwater - organics</v>
      </c>
      <c r="B58" s="49" t="str">
        <f>'Wild stages'!B44</f>
        <v>Raw material acquisition - Fishing (73%)</v>
      </c>
      <c r="C58" s="49" t="str">
        <f>'Wild stages'!C44</f>
        <v>Production - Preparation (27%)</v>
      </c>
      <c r="D58" s="49" t="str">
        <f>'Wild stages'!D44</f>
        <v>---</v>
      </c>
      <c r="E58" s="49" t="str">
        <f>'Wild stages'!E44</f>
        <v>---</v>
      </c>
      <c r="F58" s="49" t="str">
        <f>'Wild stages'!F44</f>
        <v>---</v>
      </c>
      <c r="G58" s="49" t="str">
        <f>'Wild stages'!G44</f>
        <v>---</v>
      </c>
      <c r="H58" s="49"/>
      <c r="I58" s="57"/>
      <c r="J58" s="2"/>
    </row>
    <row r="59" spans="1:10" ht="28" x14ac:dyDescent="0.15">
      <c r="A59" s="49" t="str">
        <f>'Wild stages'!A45</f>
        <v>Particulate Matter</v>
      </c>
      <c r="B59" s="49" t="str">
        <f>'Wild stages'!B45</f>
        <v>Raw material acquisition - Fishing (93%)</v>
      </c>
      <c r="C59" s="49" t="str">
        <f>'Wild stages'!C45</f>
        <v>Distribution - Packaging (5%)</v>
      </c>
      <c r="D59" s="49" t="str">
        <f>'Wild stages'!D45</f>
        <v>Production - Preparation (2%)</v>
      </c>
      <c r="E59" s="49" t="str">
        <f>'Wild stages'!E45</f>
        <v>Consumption - Consumer (1%)</v>
      </c>
      <c r="F59" s="49" t="str">
        <f>'Wild stages'!F45</f>
        <v>---</v>
      </c>
      <c r="G59" s="49" t="str">
        <f>'Wild stages'!G45</f>
        <v>---</v>
      </c>
      <c r="H59" s="49"/>
      <c r="I59" s="57"/>
      <c r="J59" s="2"/>
    </row>
    <row r="60" spans="1:10" ht="28" x14ac:dyDescent="0.15">
      <c r="A60" s="49" t="str">
        <f>'Wild stages'!A46</f>
        <v>Eutrophication, marine</v>
      </c>
      <c r="B60" s="49" t="str">
        <f>'Wild stages'!B46</f>
        <v>Raw material acquisition - Fishing (89%)</v>
      </c>
      <c r="C60" s="49" t="str">
        <f>'Wild stages'!C46</f>
        <v>Distribution - Packaging (4%)</v>
      </c>
      <c r="D60" s="49" t="str">
        <f>'Wild stages'!D46</f>
        <v>Consumption - Consumer (3%)</v>
      </c>
      <c r="E60" s="49" t="str">
        <f>'Wild stages'!E46</f>
        <v>Production - Preparation (2%)</v>
      </c>
      <c r="F60" s="49" t="str">
        <f>'Wild stages'!F46</f>
        <v>---</v>
      </c>
      <c r="G60" s="49" t="str">
        <f>'Wild stages'!G46</f>
        <v>---</v>
      </c>
      <c r="H60" s="49"/>
      <c r="I60" s="57"/>
      <c r="J60" s="2"/>
    </row>
    <row r="61" spans="1:10" ht="28" x14ac:dyDescent="0.15">
      <c r="A61" s="49" t="str">
        <f>'Wild stages'!A47</f>
        <v>Eutrophication, freshwater</v>
      </c>
      <c r="B61" s="49" t="str">
        <f>'Wild stages'!B47</f>
        <v>Raw material acquisition - Fishing (89%)</v>
      </c>
      <c r="C61" s="49" t="str">
        <f>'Wild stages'!C47</f>
        <v>End of life - Fish waste handling (4%)</v>
      </c>
      <c r="D61" s="49" t="str">
        <f>'Wild stages'!D47</f>
        <v>Production - Preparation (4%)</v>
      </c>
      <c r="E61" s="49" t="str">
        <f>'Wild stages'!E47</f>
        <v>Consumption - Consumer (1%)</v>
      </c>
      <c r="F61" s="49" t="str">
        <f>'Wild stages'!F47</f>
        <v>---</v>
      </c>
      <c r="G61" s="49" t="str">
        <f>'Wild stages'!G47</f>
        <v>---</v>
      </c>
      <c r="H61" s="49"/>
      <c r="I61" s="57"/>
      <c r="J61" s="2"/>
    </row>
    <row r="62" spans="1:10" ht="28" x14ac:dyDescent="0.15">
      <c r="A62" s="49" t="str">
        <f>'Wild stages'!A48</f>
        <v>Eutrophication, terrestrial</v>
      </c>
      <c r="B62" s="49" t="str">
        <f>'Wild stages'!B48</f>
        <v>Raw material acquisition - Fishing (93%)</v>
      </c>
      <c r="C62" s="49" t="str">
        <f>'Wild stages'!C48</f>
        <v>Distribution - Packaging (4%)</v>
      </c>
      <c r="D62" s="49" t="str">
        <f>'Wild stages'!D48</f>
        <v>Production - Preparation (2%)</v>
      </c>
      <c r="E62" s="49" t="str">
        <f>'Wild stages'!E48</f>
        <v>Consumption - Consumer (2%)</v>
      </c>
      <c r="F62" s="49" t="str">
        <f>'Wild stages'!F48</f>
        <v>---</v>
      </c>
      <c r="G62" s="49" t="str">
        <f>'Wild stages'!G48</f>
        <v>---</v>
      </c>
      <c r="H62" s="49"/>
      <c r="I62" s="57"/>
      <c r="J62" s="2"/>
    </row>
    <row r="63" spans="1:10" ht="28" x14ac:dyDescent="0.15">
      <c r="A63" s="49" t="str">
        <f>'Wild stages'!A49</f>
        <v>Human toxicity, cancer</v>
      </c>
      <c r="B63" s="49" t="str">
        <f>'Wild stages'!B49</f>
        <v>Raw material acquisition - Fishing (73%)</v>
      </c>
      <c r="C63" s="49" t="str">
        <f>'Wild stages'!C49</f>
        <v>Distribution - Packaging (15%)</v>
      </c>
      <c r="D63" s="49" t="str">
        <f>'Wild stages'!D49</f>
        <v>Consumption - Consumer (10%)</v>
      </c>
      <c r="E63" s="49" t="str">
        <f>'Wild stages'!E49</f>
        <v>Production - Preparation (3%)</v>
      </c>
      <c r="F63" s="49" t="str">
        <f>'Wild stages'!F49</f>
        <v>---</v>
      </c>
      <c r="G63" s="49" t="str">
        <f>'Wild stages'!G49</f>
        <v>---</v>
      </c>
      <c r="H63" s="49"/>
      <c r="I63" s="57"/>
      <c r="J63" s="2"/>
    </row>
    <row r="64" spans="1:10" ht="28" x14ac:dyDescent="0.15">
      <c r="A64" s="49" t="str">
        <f>'Wild stages'!A50</f>
        <v>Human toxicity, cancer - inorganics</v>
      </c>
      <c r="B64" s="49" t="str">
        <f>'Wild stages'!B50</f>
        <v>Consumption - Consumer (100%)</v>
      </c>
      <c r="C64" s="49" t="str">
        <f>'Wild stages'!C50</f>
        <v>---</v>
      </c>
      <c r="D64" s="49" t="str">
        <f>'Wild stages'!D50</f>
        <v>---</v>
      </c>
      <c r="E64" s="49" t="str">
        <f>'Wild stages'!E50</f>
        <v>---</v>
      </c>
      <c r="F64" s="49" t="str">
        <f>'Wild stages'!F50</f>
        <v>---</v>
      </c>
      <c r="G64" s="49" t="str">
        <f>'Wild stages'!G50</f>
        <v>---</v>
      </c>
      <c r="H64" s="49"/>
      <c r="I64" s="57"/>
      <c r="J64" s="2"/>
    </row>
    <row r="65" spans="1:16" ht="28" x14ac:dyDescent="0.15">
      <c r="A65" s="49" t="str">
        <f>'Wild stages'!A51</f>
        <v>Human toxicity, cancer - metals</v>
      </c>
      <c r="B65" s="49" t="str">
        <f>'Wild stages'!B51</f>
        <v>Raw material acquisition - Fishing (79%)</v>
      </c>
      <c r="C65" s="49" t="str">
        <f>'Wild stages'!C51</f>
        <v>Consumption - Consumer (12%)</v>
      </c>
      <c r="D65" s="49" t="str">
        <f>'Wild stages'!D51</f>
        <v>Distribution - Packaging (7%)</v>
      </c>
      <c r="E65" s="49" t="str">
        <f>'Wild stages'!E51</f>
        <v>Production - Preparation (2%)</v>
      </c>
      <c r="F65" s="49" t="str">
        <f>'Wild stages'!F51</f>
        <v>---</v>
      </c>
      <c r="G65" s="49" t="str">
        <f>'Wild stages'!G51</f>
        <v>---</v>
      </c>
      <c r="H65" s="49"/>
      <c r="I65" s="57"/>
      <c r="J65" s="2"/>
    </row>
    <row r="66" spans="1:16" ht="28" x14ac:dyDescent="0.15">
      <c r="A66" s="49" t="str">
        <f>'Wild stages'!A52</f>
        <v>Human toxicity, cancer - organics</v>
      </c>
      <c r="B66" s="49" t="str">
        <f>'Wild stages'!B52</f>
        <v>Raw material acquisition - Fishing (59%)</v>
      </c>
      <c r="C66" s="49" t="str">
        <f>'Wild stages'!C52</f>
        <v>Distribution - Packaging (34%)</v>
      </c>
      <c r="D66" s="49" t="str">
        <f>'Wild stages'!D52</f>
        <v>Production - Preparation (7%)</v>
      </c>
      <c r="E66" s="49" t="str">
        <f>'Wild stages'!E52</f>
        <v>Consumption - Consumer (3%)</v>
      </c>
      <c r="F66" s="49" t="str">
        <f>'Wild stages'!F52</f>
        <v>---</v>
      </c>
      <c r="G66" s="49" t="str">
        <f>'Wild stages'!G52</f>
        <v>---</v>
      </c>
      <c r="H66" s="49"/>
      <c r="I66" s="57"/>
      <c r="J66" s="2"/>
    </row>
    <row r="67" spans="1:16" ht="28" x14ac:dyDescent="0.15">
      <c r="A67" s="49" t="str">
        <f>'Wild stages'!A53</f>
        <v>Human toxicity, non-cancer</v>
      </c>
      <c r="B67" s="49" t="str">
        <f>'Wild stages'!B53</f>
        <v>Raw material acquisition - Fishing (61%)</v>
      </c>
      <c r="C67" s="49" t="str">
        <f>'Wild stages'!C53</f>
        <v>Consumption - Consumer (26%)</v>
      </c>
      <c r="D67" s="49" t="str">
        <f>'Wild stages'!D53</f>
        <v>Distribution - Packaging (9%)</v>
      </c>
      <c r="E67" s="49" t="str">
        <f>'Wild stages'!E53</f>
        <v>Production - Preparation (3%)</v>
      </c>
      <c r="F67" s="49" t="str">
        <f>'Wild stages'!F53</f>
        <v>End of life - Fish waste handling (1%)</v>
      </c>
      <c r="G67" s="49" t="str">
        <f>'Wild stages'!G53</f>
        <v>---</v>
      </c>
      <c r="H67" s="49"/>
      <c r="I67" s="57"/>
      <c r="J67" s="2"/>
    </row>
    <row r="68" spans="1:16" ht="28" x14ac:dyDescent="0.15">
      <c r="A68" s="49" t="str">
        <f>'Wild stages'!A54</f>
        <v>Human toxicity, non-cancer - inorganics</v>
      </c>
      <c r="B68" s="49" t="str">
        <f>'Wild stages'!B54</f>
        <v>Raw material acquisition - Fishing (81%)</v>
      </c>
      <c r="C68" s="49" t="str">
        <f>'Wild stages'!C54</f>
        <v>Distribution - Packaging (10%)</v>
      </c>
      <c r="D68" s="49" t="str">
        <f>'Wild stages'!D54</f>
        <v>Production - Preparation (7%)</v>
      </c>
      <c r="E68" s="49" t="str">
        <f>'Wild stages'!E54</f>
        <v>Consumption - Consumer (2%)</v>
      </c>
      <c r="F68" s="49" t="str">
        <f>'Wild stages'!F54</f>
        <v>---</v>
      </c>
      <c r="G68" s="49" t="str">
        <f>'Wild stages'!G54</f>
        <v>---</v>
      </c>
      <c r="H68" s="49"/>
      <c r="I68" s="57"/>
      <c r="J68" s="2"/>
    </row>
    <row r="69" spans="1:16" ht="28" x14ac:dyDescent="0.15">
      <c r="A69" s="49" t="str">
        <f>'Wild stages'!A55</f>
        <v>Human toxicity, non-cancer - metals</v>
      </c>
      <c r="B69" s="49" t="str">
        <f>'Wild stages'!B55</f>
        <v>Raw material acquisition - Fishing (55%)</v>
      </c>
      <c r="C69" s="49" t="str">
        <f>'Wild stages'!C55</f>
        <v>Consumption - Consumer (33%)</v>
      </c>
      <c r="D69" s="49" t="str">
        <f>'Wild stages'!D55</f>
        <v>Distribution - Packaging (9%)</v>
      </c>
      <c r="E69" s="49" t="str">
        <f>'Wild stages'!E55</f>
        <v>Production - Preparation (2%)</v>
      </c>
      <c r="F69" s="49" t="str">
        <f>'Wild stages'!F55</f>
        <v>---</v>
      </c>
      <c r="G69" s="49" t="str">
        <f>'Wild stages'!G55</f>
        <v>---</v>
      </c>
      <c r="H69" s="49"/>
      <c r="I69" s="57"/>
      <c r="J69" s="2"/>
    </row>
    <row r="70" spans="1:16" ht="28" x14ac:dyDescent="0.15">
      <c r="A70" s="49" t="str">
        <f>'Wild stages'!A56</f>
        <v>Human toxicity, non-cancer - organics</v>
      </c>
      <c r="B70" s="49" t="str">
        <f>'Wild stages'!B56</f>
        <v>Raw material acquisition - Fishing (70%)</v>
      </c>
      <c r="C70" s="49" t="str">
        <f>'Wild stages'!C56</f>
        <v>End of life - Fish waste handling (15%)</v>
      </c>
      <c r="D70" s="49" t="str">
        <f>'Wild stages'!D56</f>
        <v>Consumption - Consumer (8%)</v>
      </c>
      <c r="E70" s="49" t="str">
        <f>'Wild stages'!E56</f>
        <v>Distribution - Packaging (4%)</v>
      </c>
      <c r="F70" s="49" t="str">
        <f>'Wild stages'!F56</f>
        <v>Production - Preparation (2%)</v>
      </c>
      <c r="G70" s="49" t="str">
        <f>'Wild stages'!G56</f>
        <v>---</v>
      </c>
      <c r="H70" s="49"/>
      <c r="I70" s="57"/>
      <c r="J70" s="2"/>
    </row>
    <row r="71" spans="1:16" ht="42" x14ac:dyDescent="0.15">
      <c r="A71" s="49" t="str">
        <f>'Wild stages'!A57</f>
        <v>Ionising radiation</v>
      </c>
      <c r="B71" s="49" t="str">
        <f>'Wild stages'!B57</f>
        <v>Production - Preparation (65%)</v>
      </c>
      <c r="C71" s="49" t="str">
        <f>'Wild stages'!C57</f>
        <v>Distribution - Packaging (25%)</v>
      </c>
      <c r="D71" s="49" t="str">
        <f>'Wild stages'!D57</f>
        <v>Consumption - Consumer (18%)</v>
      </c>
      <c r="E71" s="49" t="str">
        <f>'Wild stages'!E57</f>
        <v>Raw material acquisition - Fishing (13%)</v>
      </c>
      <c r="F71" s="49" t="str">
        <f>'Wild stages'!F57</f>
        <v>Consumption - Retailer (10%)</v>
      </c>
      <c r="G71" s="49" t="str">
        <f>'Wild stages'!G57</f>
        <v>---</v>
      </c>
      <c r="H71" s="49"/>
      <c r="I71" s="57"/>
      <c r="J71" s="2"/>
    </row>
    <row r="72" spans="1:16" ht="28" x14ac:dyDescent="0.15">
      <c r="A72" s="49" t="str">
        <f>'Wild stages'!A58</f>
        <v>Land use</v>
      </c>
      <c r="B72" s="49" t="str">
        <f>'Wild stages'!B58</f>
        <v>Distribution - Packaging (43%)</v>
      </c>
      <c r="C72" s="49" t="str">
        <f>'Wild stages'!C58</f>
        <v>Raw material acquisition - Fishing (39%)</v>
      </c>
      <c r="D72" s="49" t="str">
        <f>'Wild stages'!D58</f>
        <v>Consumption - Consumer (15%)</v>
      </c>
      <c r="E72" s="49" t="str">
        <f>'Wild stages'!E58</f>
        <v>Production - Preparation (3%)</v>
      </c>
      <c r="F72" s="49" t="str">
        <f>'Wild stages'!F58</f>
        <v>---</v>
      </c>
      <c r="G72" s="49" t="str">
        <f>'Wild stages'!G58</f>
        <v>---</v>
      </c>
      <c r="H72" s="49"/>
      <c r="I72" s="57"/>
      <c r="J72" s="2"/>
    </row>
    <row r="73" spans="1:16" ht="28" x14ac:dyDescent="0.15">
      <c r="A73" s="49" t="str">
        <f>'Wild stages'!A59</f>
        <v>Ozone depletion</v>
      </c>
      <c r="B73" s="49" t="str">
        <f>'Wild stages'!B59</f>
        <v>Raw material acquisition - Fishing (99%)</v>
      </c>
      <c r="C73" s="49" t="str">
        <f>'Wild stages'!C59</f>
        <v>---</v>
      </c>
      <c r="D73" s="49" t="str">
        <f>'Wild stages'!D59</f>
        <v>---</v>
      </c>
      <c r="E73" s="49" t="str">
        <f>'Wild stages'!E59</f>
        <v>---</v>
      </c>
      <c r="F73" s="49" t="str">
        <f>'Wild stages'!F59</f>
        <v>---</v>
      </c>
      <c r="G73" s="49" t="str">
        <f>'Wild stages'!G59</f>
        <v>---</v>
      </c>
      <c r="H73" s="49"/>
      <c r="I73" s="57"/>
      <c r="J73" s="2"/>
    </row>
    <row r="74" spans="1:16" ht="28" x14ac:dyDescent="0.15">
      <c r="A74" s="49" t="str">
        <f>'Wild stages'!A60</f>
        <v>Photochemical ozone formation</v>
      </c>
      <c r="B74" s="49" t="str">
        <f>'Wild stages'!B60</f>
        <v>Raw material acquisition - Fishing (92%)</v>
      </c>
      <c r="C74" s="49" t="str">
        <f>'Wild stages'!C60</f>
        <v>Distribution - Packaging (5%)</v>
      </c>
      <c r="D74" s="49" t="str">
        <f>'Wild stages'!D60</f>
        <v>Production - Preparation (2%)</v>
      </c>
      <c r="E74" s="49" t="str">
        <f>'Wild stages'!E60</f>
        <v>---</v>
      </c>
      <c r="F74" s="49" t="str">
        <f>'Wild stages'!F60</f>
        <v>---</v>
      </c>
      <c r="G74" s="49" t="str">
        <f>'Wild stages'!G60</f>
        <v>---</v>
      </c>
      <c r="H74" s="49"/>
      <c r="I74" s="57"/>
      <c r="J74" s="2"/>
    </row>
    <row r="75" spans="1:16" ht="28" x14ac:dyDescent="0.15">
      <c r="A75" s="49" t="str">
        <f>'Wild stages'!A61</f>
        <v>Resource use, fossils</v>
      </c>
      <c r="B75" s="49" t="str">
        <f>'Wild stages'!B61</f>
        <v>Raw material acquisition - Fishing (62%)</v>
      </c>
      <c r="C75" s="49" t="str">
        <f>'Wild stages'!C61</f>
        <v>Distribution - Packaging (32%)</v>
      </c>
      <c r="D75" s="49" t="str">
        <f>'Wild stages'!D61</f>
        <v>Production - Preparation (15%)</v>
      </c>
      <c r="E75" s="49" t="str">
        <f>'Wild stages'!E61</f>
        <v>Consumption - Consumer (4%)</v>
      </c>
      <c r="F75" s="49" t="str">
        <f>'Wild stages'!F61</f>
        <v>Consumption - Retailer (2%)</v>
      </c>
      <c r="G75" s="49" t="str">
        <f>'Wild stages'!G61</f>
        <v>---</v>
      </c>
      <c r="H75" s="49"/>
      <c r="I75" s="57"/>
      <c r="J75" s="2"/>
    </row>
    <row r="76" spans="1:16" ht="28" x14ac:dyDescent="0.15">
      <c r="A76" s="49" t="str">
        <f>'Wild stages'!A62</f>
        <v>Resource use, minerals and metals</v>
      </c>
      <c r="B76" s="49" t="str">
        <f>'Wild stages'!B62</f>
        <v>Raw material acquisition - Fishing (78%)</v>
      </c>
      <c r="C76" s="49" t="str">
        <f>'Wild stages'!C62</f>
        <v>Production - Preparation (20%)</v>
      </c>
      <c r="D76" s="49" t="str">
        <f>'Wild stages'!D62</f>
        <v>---</v>
      </c>
      <c r="E76" s="49" t="str">
        <f>'Wild stages'!E62</f>
        <v>---</v>
      </c>
      <c r="F76" s="49" t="str">
        <f>'Wild stages'!F62</f>
        <v>---</v>
      </c>
      <c r="G76" s="49" t="str">
        <f>'Wild stages'!G62</f>
        <v>---</v>
      </c>
      <c r="H76" s="49"/>
      <c r="I76" s="57"/>
      <c r="J76" s="2"/>
    </row>
    <row r="78" spans="1:16" x14ac:dyDescent="0.15">
      <c r="A78" s="59" t="str">
        <f>'Wild process'!B34</f>
        <v>Most important processes for each category. Only stages that contribute with more than 1% of the total</v>
      </c>
      <c r="B78" s="59"/>
      <c r="C78" s="59"/>
      <c r="D78" s="59"/>
      <c r="E78" s="59"/>
      <c r="F78" s="59"/>
      <c r="G78" s="59"/>
      <c r="H78" s="59"/>
      <c r="I78" s="59"/>
      <c r="J78" s="59"/>
      <c r="K78" s="59"/>
      <c r="L78" s="59"/>
      <c r="M78" s="59"/>
      <c r="N78" s="59"/>
      <c r="O78" s="59"/>
      <c r="P78" s="59"/>
    </row>
    <row r="79" spans="1:16" x14ac:dyDescent="0.15">
      <c r="A79" s="59" t="str">
        <f>'Wild process'!A34</f>
        <v>Impact</v>
      </c>
      <c r="B79" s="59"/>
      <c r="C79" s="59"/>
      <c r="D79" s="59"/>
      <c r="E79" s="59"/>
      <c r="F79" s="59"/>
      <c r="G79" s="59"/>
      <c r="H79" s="59"/>
      <c r="I79" s="59"/>
      <c r="J79" s="59"/>
      <c r="K79" s="59"/>
      <c r="L79" s="59"/>
      <c r="M79" s="59"/>
      <c r="N79" s="59"/>
      <c r="O79" s="59"/>
      <c r="P79" s="59"/>
    </row>
    <row r="80" spans="1:16" ht="42" x14ac:dyDescent="0.15">
      <c r="A80" s="10" t="str">
        <f>'Wild process'!A35</f>
        <v>Acidification</v>
      </c>
      <c r="B80" s="10" t="str">
        <f>'Wild process'!B35</f>
        <v>Fishing - fuel use (69%)</v>
      </c>
      <c r="C80" s="10" t="str">
        <f>'Wild process'!C35</f>
        <v>Fishing - vessel, construction and EoL (10%)</v>
      </c>
      <c r="D80" s="10" t="str">
        <f>'Wild process'!D35</f>
        <v>Packaging - consumer packaging (8%)</v>
      </c>
      <c r="E80" s="10" t="str">
        <f>'Wild process'!E35</f>
        <v>Preparation - energy use (3%)</v>
      </c>
      <c r="F80" s="10" t="str">
        <f>'Wild process'!F35</f>
        <v>Consumption preparation of fish (2%)</v>
      </c>
      <c r="G80" s="10" t="str">
        <f>'Wild process'!G35</f>
        <v>EoL - Fish waste handling retailer and consumer (1%)</v>
      </c>
      <c r="H80" s="10" t="str">
        <f>'Wild process'!H35</f>
        <v>EoL - Fish waste handling retailer and consumer (1%)</v>
      </c>
      <c r="I80" s="10" t="str">
        <f>'Wild process'!I35</f>
        <v>---</v>
      </c>
      <c r="J80" s="10" t="str">
        <f>'Wild process'!J35</f>
        <v>---</v>
      </c>
      <c r="K80" s="10" t="str">
        <f>'Wild process'!K35</f>
        <v>---</v>
      </c>
      <c r="L80" s="10" t="str">
        <f>'Wild process'!L35</f>
        <v>---</v>
      </c>
      <c r="M80" s="10" t="str">
        <f>'Wild process'!M35</f>
        <v>---</v>
      </c>
      <c r="N80" s="10" t="str">
        <f>'Wild process'!N35</f>
        <v>---</v>
      </c>
      <c r="O80" s="10" t="str">
        <f>'Wild process'!O35</f>
        <v>---</v>
      </c>
      <c r="P80" s="10" t="str">
        <f>'Wild process'!P35</f>
        <v>---</v>
      </c>
    </row>
    <row r="81" spans="1:16" ht="42" x14ac:dyDescent="0.15">
      <c r="A81" s="10" t="str">
        <f>'Wild process'!A36</f>
        <v>Climate change</v>
      </c>
      <c r="B81" s="10" t="str">
        <f>'Wild process'!B36</f>
        <v>Fishing - fuel use (43%)</v>
      </c>
      <c r="C81" s="10" t="str">
        <f>'Wild process'!C36</f>
        <v>Packaging - consumer packaging (18%)</v>
      </c>
      <c r="D81" s="10" t="str">
        <f>'Wild process'!D36</f>
        <v>Retailer energy use and refrigeration (9%)</v>
      </c>
      <c r="E81" s="10" t="str">
        <f>'Wild process'!E36</f>
        <v>Preparation - energy use (8%)</v>
      </c>
      <c r="F81" s="10" t="str">
        <f>'Wild process'!F36</f>
        <v>Fishing - vessel, construction and EoL (6%)</v>
      </c>
      <c r="G81" s="10" t="str">
        <f>'Wild process'!G36</f>
        <v>Fishing - refrigerant production and emissions (4%)</v>
      </c>
      <c r="H81" s="10" t="str">
        <f>'Wild process'!H36</f>
        <v>Consumption preparation of fish (4%)</v>
      </c>
      <c r="I81" s="10" t="str">
        <f>'Wild process'!I36</f>
        <v>EoL - Fish waste handling up to retailer (3%)</v>
      </c>
      <c r="J81" s="10" t="str">
        <f>'Wild process'!J36</f>
        <v>Transport packaging EPS (3%)</v>
      </c>
      <c r="K81" s="10" t="str">
        <f>'Wild process'!K36</f>
        <v>Fishing gear production and loss to sea (1%)</v>
      </c>
      <c r="L81" s="10" t="str">
        <f>'Wild process'!L36</f>
        <v>---</v>
      </c>
      <c r="M81" s="10" t="str">
        <f>'Wild process'!M36</f>
        <v>---</v>
      </c>
      <c r="N81" s="10" t="str">
        <f>'Wild process'!N36</f>
        <v>---</v>
      </c>
      <c r="O81" s="10" t="str">
        <f>'Wild process'!O36</f>
        <v>---</v>
      </c>
      <c r="P81" s="10" t="str">
        <f>'Wild process'!P36</f>
        <v>---</v>
      </c>
    </row>
    <row r="82" spans="1:16" ht="56" x14ac:dyDescent="0.15">
      <c r="A82" s="10" t="str">
        <f>'Wild process'!A37</f>
        <v>Climate change - Biogenic</v>
      </c>
      <c r="B82" s="10" t="str">
        <f>'Wild process'!B37</f>
        <v>EoL - Fish waste handling retailer and consumer (54%)</v>
      </c>
      <c r="C82" s="10" t="str">
        <f>'Wild process'!C37</f>
        <v>EoL - Fish waste handling retailer and consumer (43%)</v>
      </c>
      <c r="D82" s="10" t="str">
        <f>'Wild process'!D37</f>
        <v>Preparation - materials, infrastructure and waste (1%)</v>
      </c>
      <c r="E82" s="10" t="str">
        <f>'Wild process'!E37</f>
        <v>---</v>
      </c>
      <c r="F82" s="10" t="str">
        <f>'Wild process'!F37</f>
        <v>---</v>
      </c>
      <c r="G82" s="10" t="str">
        <f>'Wild process'!G37</f>
        <v>---</v>
      </c>
      <c r="H82" s="10" t="str">
        <f>'Wild process'!H37</f>
        <v>---</v>
      </c>
      <c r="I82" s="10" t="str">
        <f>'Wild process'!I37</f>
        <v>---</v>
      </c>
      <c r="J82" s="10" t="str">
        <f>'Wild process'!J37</f>
        <v>---</v>
      </c>
      <c r="K82" s="10" t="str">
        <f>'Wild process'!K37</f>
        <v>---</v>
      </c>
      <c r="L82" s="10" t="str">
        <f>'Wild process'!L37</f>
        <v>---</v>
      </c>
      <c r="M82" s="10" t="str">
        <f>'Wild process'!M37</f>
        <v>---</v>
      </c>
      <c r="N82" s="10" t="str">
        <f>'Wild process'!N37</f>
        <v>---</v>
      </c>
      <c r="O82" s="10" t="str">
        <f>'Wild process'!O37</f>
        <v>---</v>
      </c>
      <c r="P82" s="10" t="str">
        <f>'Wild process'!P37</f>
        <v>---</v>
      </c>
    </row>
    <row r="83" spans="1:16" ht="56" x14ac:dyDescent="0.15">
      <c r="A83" s="10" t="str">
        <f>'Wild process'!A38</f>
        <v>Climate change - Fossil</v>
      </c>
      <c r="B83" s="10" t="str">
        <f>'Wild process'!B38</f>
        <v>Fishing - fuel use (38%)</v>
      </c>
      <c r="C83" s="10" t="str">
        <f>'Wild process'!C38</f>
        <v>Packaging - consumer packaging (16%)</v>
      </c>
      <c r="D83" s="10" t="str">
        <f>'Wild process'!D38</f>
        <v>Retailer energy use and refrigeration (8%)</v>
      </c>
      <c r="E83" s="10" t="str">
        <f>'Wild process'!E38</f>
        <v>Preparation - energy use (7%)</v>
      </c>
      <c r="F83" s="10" t="str">
        <f>'Wild process'!F38</f>
        <v>EoL - Fish waste handling retailer and consumer (7%)</v>
      </c>
      <c r="G83" s="10" t="str">
        <f>'Wild process'!G38</f>
        <v>EoL - Fish waste handling retailer and consumer (5%)</v>
      </c>
      <c r="H83" s="10" t="str">
        <f>'Wild process'!H38</f>
        <v>Fishing - vessel, construction and EoL (5%)</v>
      </c>
      <c r="I83" s="10" t="str">
        <f>'Wild process'!I38</f>
        <v>Fishing - refrigerant production and emissions (4%)</v>
      </c>
      <c r="J83" s="10" t="str">
        <f>'Wild process'!J38</f>
        <v>Consumption preparation of fish (3%)</v>
      </c>
      <c r="K83" s="10" t="str">
        <f>'Wild process'!K38</f>
        <v>EoL - Fish waste handling up to retailer (3%)</v>
      </c>
      <c r="L83" s="10" t="str">
        <f>'Wild process'!L38</f>
        <v>Transport packaging EPS (2%)</v>
      </c>
      <c r="M83" s="10" t="str">
        <f>'Wild process'!M38</f>
        <v>Fishing gear production and loss to sea (1%)</v>
      </c>
      <c r="N83" s="10" t="str">
        <f>'Wild process'!N38</f>
        <v>---</v>
      </c>
      <c r="O83" s="10" t="str">
        <f>'Wild process'!O38</f>
        <v>---</v>
      </c>
      <c r="P83" s="10" t="str">
        <f>'Wild process'!P38</f>
        <v>---</v>
      </c>
    </row>
    <row r="84" spans="1:16" ht="42" x14ac:dyDescent="0.15">
      <c r="A84" s="10" t="str">
        <f>'Wild process'!A39</f>
        <v>Climate change - Land Use and LU Change</v>
      </c>
      <c r="B84" s="10" t="str">
        <f>'Wild process'!B39</f>
        <v>Fishing - vessel, construction and EoL (57%)</v>
      </c>
      <c r="C84" s="10" t="str">
        <f>'Wild process'!C39</f>
        <v>Fishing - fuel use (29%)</v>
      </c>
      <c r="D84" s="10" t="str">
        <f>'Wild process'!D39</f>
        <v>Consumption preparation of fish (11%)</v>
      </c>
      <c r="E84" s="10" t="str">
        <f>'Wild process'!E39</f>
        <v>---</v>
      </c>
      <c r="F84" s="10" t="str">
        <f>'Wild process'!F39</f>
        <v>---</v>
      </c>
      <c r="G84" s="10" t="str">
        <f>'Wild process'!G39</f>
        <v>---</v>
      </c>
      <c r="H84" s="10" t="str">
        <f>'Wild process'!H39</f>
        <v>---</v>
      </c>
      <c r="I84" s="10" t="str">
        <f>'Wild process'!I39</f>
        <v>---</v>
      </c>
      <c r="J84" s="10" t="str">
        <f>'Wild process'!J39</f>
        <v>---</v>
      </c>
      <c r="K84" s="10" t="str">
        <f>'Wild process'!K39</f>
        <v>---</v>
      </c>
      <c r="L84" s="10" t="str">
        <f>'Wild process'!L39</f>
        <v>---</v>
      </c>
      <c r="M84" s="10" t="str">
        <f>'Wild process'!M39</f>
        <v>---</v>
      </c>
      <c r="N84" s="10" t="str">
        <f>'Wild process'!N39</f>
        <v>---</v>
      </c>
      <c r="O84" s="10" t="str">
        <f>'Wild process'!O39</f>
        <v>---</v>
      </c>
      <c r="P84" s="10" t="str">
        <f>'Wild process'!P39</f>
        <v>---</v>
      </c>
    </row>
    <row r="85" spans="1:16" ht="42" x14ac:dyDescent="0.15">
      <c r="A85" s="10" t="str">
        <f>'Wild process'!A40</f>
        <v>Ecotoxicity, freshwater - part 1</v>
      </c>
      <c r="B85" s="10" t="str">
        <f>'Wild process'!B40</f>
        <v>Fishing - vessel, construction and EoL (42%)</v>
      </c>
      <c r="C85" s="10" t="str">
        <f>'Wild process'!C40</f>
        <v>Fishing - fuel use (34%)</v>
      </c>
      <c r="D85" s="10" t="str">
        <f>'Wild process'!D40</f>
        <v>Packaging - consumer packaging (9%)</v>
      </c>
      <c r="E85" s="10" t="str">
        <f>'Wild process'!E40</f>
        <v>Preparation - energy use (4%)</v>
      </c>
      <c r="F85" s="10" t="str">
        <f>'Wild process'!F40</f>
        <v>Consumption preparation of fish (3%)</v>
      </c>
      <c r="G85" s="10" t="str">
        <f>'Wild process'!G40</f>
        <v>Transport packaging EPS (2%)</v>
      </c>
      <c r="H85" s="10" t="str">
        <f>'Wild process'!H40</f>
        <v>Fishing gear production and loss to sea (1%)</v>
      </c>
      <c r="I85" s="10" t="str">
        <f>'Wild process'!I40</f>
        <v>---</v>
      </c>
      <c r="J85" s="10" t="str">
        <f>'Wild process'!J40</f>
        <v>---</v>
      </c>
      <c r="K85" s="10" t="str">
        <f>'Wild process'!K40</f>
        <v>---</v>
      </c>
      <c r="L85" s="10" t="str">
        <f>'Wild process'!L40</f>
        <v>---</v>
      </c>
      <c r="M85" s="10" t="str">
        <f>'Wild process'!M40</f>
        <v>---</v>
      </c>
      <c r="N85" s="10" t="str">
        <f>'Wild process'!N40</f>
        <v>---</v>
      </c>
      <c r="O85" s="10" t="str">
        <f>'Wild process'!O40</f>
        <v>---</v>
      </c>
      <c r="P85" s="10" t="str">
        <f>'Wild process'!P40</f>
        <v>---</v>
      </c>
    </row>
    <row r="86" spans="1:16" ht="56" x14ac:dyDescent="0.15">
      <c r="A86" s="10" t="str">
        <f>'Wild process'!A41</f>
        <v>Ecotoxicity, freshwater - part 2</v>
      </c>
      <c r="B86" s="10" t="str">
        <f>'Wild process'!B41</f>
        <v>Fishing - vessel, construction and EoL (35%)</v>
      </c>
      <c r="C86" s="10" t="str">
        <f>'Wild process'!C41</f>
        <v>Consumption preparation of fish (26%)</v>
      </c>
      <c r="D86" s="10" t="str">
        <f>'Wild process'!D41</f>
        <v>Preparation - materials, infrastructure and waste (10%)</v>
      </c>
      <c r="E86" s="10" t="str">
        <f>'Wild process'!E41</f>
        <v>Preparation - energy use (9%)</v>
      </c>
      <c r="F86" s="10" t="str">
        <f>'Wild process'!F41</f>
        <v>Fishing - fuel use (8%)</v>
      </c>
      <c r="G86" s="10" t="str">
        <f>'Wild process'!G41</f>
        <v>Packaging - consumer packaging (4%)</v>
      </c>
      <c r="H86" s="10" t="str">
        <f>'Wild process'!H41</f>
        <v>Retailer energy use and refrigeration (2%)</v>
      </c>
      <c r="I86" s="10" t="str">
        <f>'Wild process'!I41</f>
        <v>EoL - Fish waste handling retailer and consumer (2%)</v>
      </c>
      <c r="J86" s="10" t="str">
        <f>'Wild process'!J41</f>
        <v>EoL - Fish waste handling retailer and consumer (2%)</v>
      </c>
      <c r="K86" s="10" t="str">
        <f>'Wild process'!K41</f>
        <v>---</v>
      </c>
      <c r="L86" s="10" t="str">
        <f>'Wild process'!L41</f>
        <v>---</v>
      </c>
      <c r="M86" s="10" t="str">
        <f>'Wild process'!M41</f>
        <v>---</v>
      </c>
      <c r="N86" s="10" t="str">
        <f>'Wild process'!N41</f>
        <v>---</v>
      </c>
      <c r="O86" s="10" t="str">
        <f>'Wild process'!O41</f>
        <v>---</v>
      </c>
      <c r="P86" s="10" t="str">
        <f>'Wild process'!P41</f>
        <v>---</v>
      </c>
    </row>
    <row r="87" spans="1:16" ht="56" x14ac:dyDescent="0.15">
      <c r="A87" s="10" t="str">
        <f>'Wild process'!A42</f>
        <v>Ecotoxicity, freshwater - inorganics</v>
      </c>
      <c r="B87" s="10" t="str">
        <f>'Wild process'!B42</f>
        <v>Fishing - fuel use (62%)</v>
      </c>
      <c r="C87" s="10" t="str">
        <f>'Wild process'!C42</f>
        <v>Packaging - consumer packaging (15%)</v>
      </c>
      <c r="D87" s="10" t="str">
        <f>'Wild process'!D42</f>
        <v>Fishing - vessel, construction and EoL (7%)</v>
      </c>
      <c r="E87" s="10" t="str">
        <f>'Wild process'!E42</f>
        <v>Transport packaging EPS (4%)</v>
      </c>
      <c r="F87" s="10" t="str">
        <f>'Wild process'!F42</f>
        <v>Preparation - energy use (4%)</v>
      </c>
      <c r="G87" s="10" t="str">
        <f>'Wild process'!G42</f>
        <v>Preparation - materials, infrastructure and waste (3%)</v>
      </c>
      <c r="H87" s="10" t="str">
        <f>'Wild process'!H42</f>
        <v>Consumption preparation of fish (2%)</v>
      </c>
      <c r="I87" s="10" t="str">
        <f>'Wild process'!I42</f>
        <v>---</v>
      </c>
      <c r="J87" s="10" t="str">
        <f>'Wild process'!J42</f>
        <v>---</v>
      </c>
      <c r="K87" s="10" t="str">
        <f>'Wild process'!K42</f>
        <v>---</v>
      </c>
      <c r="L87" s="10" t="str">
        <f>'Wild process'!L42</f>
        <v>---</v>
      </c>
      <c r="M87" s="10" t="str">
        <f>'Wild process'!M42</f>
        <v>---</v>
      </c>
      <c r="N87" s="10" t="str">
        <f>'Wild process'!N42</f>
        <v>---</v>
      </c>
      <c r="O87" s="10" t="str">
        <f>'Wild process'!O42</f>
        <v>---</v>
      </c>
      <c r="P87" s="10" t="str">
        <f>'Wild process'!P42</f>
        <v>---</v>
      </c>
    </row>
    <row r="88" spans="1:16" ht="42" x14ac:dyDescent="0.15">
      <c r="A88" s="10" t="str">
        <f>'Wild process'!A43</f>
        <v>Ecotoxicity, freshwater - metals</v>
      </c>
      <c r="B88" s="10" t="str">
        <f>'Wild process'!B43</f>
        <v>Fishing - vessel, construction and EoL (81%)</v>
      </c>
      <c r="C88" s="10" t="str">
        <f>'Wild process'!C43</f>
        <v>Preparation - energy use (5%)</v>
      </c>
      <c r="D88" s="10" t="str">
        <f>'Wild process'!D43</f>
        <v>EoL - Fish waste handling retailer and consumer (2%)</v>
      </c>
      <c r="E88" s="10" t="str">
        <f>'Wild process'!E43</f>
        <v>Fishing gear production and loss to sea (2%)</v>
      </c>
      <c r="F88" s="10" t="str">
        <f>'Wild process'!F43</f>
        <v>Packaging - consumer packaging (2%)</v>
      </c>
      <c r="G88" s="10" t="str">
        <f>'Wild process'!G43</f>
        <v>Consumption preparation of fish (2%)</v>
      </c>
      <c r="H88" s="10" t="str">
        <f>'Wild process'!H43</f>
        <v>Fishing - fuel use (2%)</v>
      </c>
      <c r="I88" s="10" t="str">
        <f>'Wild process'!I43</f>
        <v>EoL - Fish waste handling retailer and consumer (2%)</v>
      </c>
      <c r="J88" s="10" t="str">
        <f>'Wild process'!J43</f>
        <v>---</v>
      </c>
      <c r="K88" s="10" t="str">
        <f>'Wild process'!K43</f>
        <v>---</v>
      </c>
      <c r="L88" s="10" t="str">
        <f>'Wild process'!L43</f>
        <v>---</v>
      </c>
      <c r="M88" s="10" t="str">
        <f>'Wild process'!M43</f>
        <v>---</v>
      </c>
      <c r="N88" s="10" t="str">
        <f>'Wild process'!N43</f>
        <v>---</v>
      </c>
      <c r="O88" s="10" t="str">
        <f>'Wild process'!O43</f>
        <v>---</v>
      </c>
      <c r="P88" s="10" t="str">
        <f>'Wild process'!P43</f>
        <v>---</v>
      </c>
    </row>
    <row r="89" spans="1:16" ht="42" x14ac:dyDescent="0.15">
      <c r="A89" s="10" t="str">
        <f>'Wild process'!A44</f>
        <v>Ecotoxicity, freshwater - organics</v>
      </c>
      <c r="B89" s="10" t="str">
        <f>'Wild process'!B44</f>
        <v>Fishing - vessel, construction and EoL (55%)</v>
      </c>
      <c r="C89" s="10" t="str">
        <f>'Wild process'!C44</f>
        <v>Preparation - materials, infrastructure and waste (27%)</v>
      </c>
      <c r="D89" s="10" t="str">
        <f>'Wild process'!D44</f>
        <v>Fishing - fuel use (15%)</v>
      </c>
      <c r="E89" s="10" t="str">
        <f>'Wild process'!E44</f>
        <v>Fishing gear production and loss to sea (1%)</v>
      </c>
      <c r="F89" s="10" t="str">
        <f>'Wild process'!F44</f>
        <v>Fishing - refrigerant production and emissions (1%)</v>
      </c>
      <c r="G89" s="10" t="str">
        <f>'Wild process'!G44</f>
        <v>---</v>
      </c>
      <c r="H89" s="10" t="str">
        <f>'Wild process'!H44</f>
        <v>---</v>
      </c>
      <c r="I89" s="10" t="str">
        <f>'Wild process'!I44</f>
        <v>---</v>
      </c>
      <c r="J89" s="10" t="str">
        <f>'Wild process'!J44</f>
        <v>---</v>
      </c>
      <c r="K89" s="10" t="str">
        <f>'Wild process'!K44</f>
        <v>---</v>
      </c>
      <c r="L89" s="10" t="str">
        <f>'Wild process'!L44</f>
        <v>---</v>
      </c>
      <c r="M89" s="10" t="str">
        <f>'Wild process'!M44</f>
        <v>---</v>
      </c>
      <c r="N89" s="10" t="str">
        <f>'Wild process'!N44</f>
        <v>---</v>
      </c>
      <c r="O89" s="10" t="str">
        <f>'Wild process'!O44</f>
        <v>---</v>
      </c>
      <c r="P89" s="10" t="str">
        <f>'Wild process'!P44</f>
        <v>---</v>
      </c>
    </row>
    <row r="90" spans="1:16" ht="42" x14ac:dyDescent="0.15">
      <c r="A90" s="10" t="str">
        <f>'Wild process'!A45</f>
        <v>Particulate Matter</v>
      </c>
      <c r="B90" s="10" t="str">
        <f>'Wild process'!B45</f>
        <v>Fishing - fuel use (84%)</v>
      </c>
      <c r="C90" s="10" t="str">
        <f>'Wild process'!C45</f>
        <v>Packaging - consumer packaging (4%)</v>
      </c>
      <c r="D90" s="10" t="str">
        <f>'Wild process'!D45</f>
        <v>Fishing - vessel, construction and EoL (4%)</v>
      </c>
      <c r="E90" s="10" t="str">
        <f>'Wild process'!E45</f>
        <v>Preparation - energy use (2%)</v>
      </c>
      <c r="F90" s="10" t="str">
        <f>'Wild process'!F45</f>
        <v>Fishing gear production and loss to sea (1%)</v>
      </c>
      <c r="G90" s="10" t="str">
        <f>'Wild process'!G45</f>
        <v>---</v>
      </c>
      <c r="H90" s="10" t="str">
        <f>'Wild process'!H45</f>
        <v>---</v>
      </c>
      <c r="I90" s="10" t="str">
        <f>'Wild process'!I45</f>
        <v>---</v>
      </c>
      <c r="J90" s="10" t="str">
        <f>'Wild process'!J45</f>
        <v>---</v>
      </c>
      <c r="K90" s="10" t="str">
        <f>'Wild process'!K45</f>
        <v>---</v>
      </c>
      <c r="L90" s="10" t="str">
        <f>'Wild process'!L45</f>
        <v>---</v>
      </c>
      <c r="M90" s="10" t="str">
        <f>'Wild process'!M45</f>
        <v>---</v>
      </c>
      <c r="N90" s="10" t="str">
        <f>'Wild process'!N45</f>
        <v>---</v>
      </c>
      <c r="O90" s="10" t="str">
        <f>'Wild process'!O45</f>
        <v>---</v>
      </c>
      <c r="P90" s="10" t="str">
        <f>'Wild process'!P45</f>
        <v>---</v>
      </c>
    </row>
    <row r="91" spans="1:16" ht="42" x14ac:dyDescent="0.15">
      <c r="A91" s="10" t="str">
        <f>'Wild process'!A46</f>
        <v>Eutrophication, marine</v>
      </c>
      <c r="B91" s="10" t="str">
        <f>'Wild process'!B46</f>
        <v>Fishing - fuel use (84%)</v>
      </c>
      <c r="C91" s="10" t="str">
        <f>'Wild process'!C46</f>
        <v>Consumption preparation of fish (3%)</v>
      </c>
      <c r="D91" s="10" t="str">
        <f>'Wild process'!D46</f>
        <v>Packaging - consumer packaging (3%)</v>
      </c>
      <c r="E91" s="10" t="str">
        <f>'Wild process'!E46</f>
        <v>Fishing - vessel, construction and EoL (3%)</v>
      </c>
      <c r="F91" s="10" t="str">
        <f>'Wild process'!F46</f>
        <v>Preparation - energy use (2%)</v>
      </c>
      <c r="G91" s="10" t="str">
        <f>'Wild process'!G46</f>
        <v>---</v>
      </c>
      <c r="H91" s="10" t="str">
        <f>'Wild process'!H46</f>
        <v>---</v>
      </c>
      <c r="I91" s="10" t="str">
        <f>'Wild process'!I46</f>
        <v>---</v>
      </c>
      <c r="J91" s="10" t="str">
        <f>'Wild process'!J46</f>
        <v>---</v>
      </c>
      <c r="K91" s="10" t="str">
        <f>'Wild process'!K46</f>
        <v>---</v>
      </c>
      <c r="L91" s="10" t="str">
        <f>'Wild process'!L46</f>
        <v>---</v>
      </c>
      <c r="M91" s="10" t="str">
        <f>'Wild process'!M46</f>
        <v>---</v>
      </c>
      <c r="N91" s="10" t="str">
        <f>'Wild process'!N46</f>
        <v>---</v>
      </c>
      <c r="O91" s="10" t="str">
        <f>'Wild process'!O46</f>
        <v>---</v>
      </c>
      <c r="P91" s="10" t="str">
        <f>'Wild process'!P46</f>
        <v>---</v>
      </c>
    </row>
    <row r="92" spans="1:16" ht="42" x14ac:dyDescent="0.15">
      <c r="A92" s="10" t="str">
        <f>'Wild process'!A47</f>
        <v>Eutrophication, freshwater</v>
      </c>
      <c r="B92" s="10" t="str">
        <f>'Wild process'!B47</f>
        <v>Fishing - vessel, construction and EoL (79%)</v>
      </c>
      <c r="C92" s="10" t="str">
        <f>'Wild process'!C47</f>
        <v>EoL - Fish waste handling retailer and consumer (5%)</v>
      </c>
      <c r="D92" s="10" t="str">
        <f>'Wild process'!D47</f>
        <v>EoL - Fish waste handling retailer and consumer (4%)</v>
      </c>
      <c r="E92" s="10" t="str">
        <f>'Wild process'!E47</f>
        <v>Preparation - materials, infrastructure and waste (4%)</v>
      </c>
      <c r="F92" s="10" t="str">
        <f>'Wild process'!F47</f>
        <v>Fishing - fuel use (4%)</v>
      </c>
      <c r="G92" s="10" t="str">
        <f>'Wild process'!G47</f>
        <v>Fishing gear production and loss to sea (2%)</v>
      </c>
      <c r="H92" s="10" t="str">
        <f>'Wild process'!H47</f>
        <v>Consumption preparation of fish (1%)</v>
      </c>
      <c r="I92" s="10" t="str">
        <f>'Wild process'!I47</f>
        <v>---</v>
      </c>
      <c r="J92" s="10" t="str">
        <f>'Wild process'!J47</f>
        <v>---</v>
      </c>
      <c r="K92" s="10" t="str">
        <f>'Wild process'!K47</f>
        <v>---</v>
      </c>
      <c r="L92" s="10" t="str">
        <f>'Wild process'!L47</f>
        <v>---</v>
      </c>
      <c r="M92" s="10" t="str">
        <f>'Wild process'!M47</f>
        <v>---</v>
      </c>
      <c r="N92" s="10" t="str">
        <f>'Wild process'!N47</f>
        <v>---</v>
      </c>
      <c r="O92" s="10" t="str">
        <f>'Wild process'!O47</f>
        <v>---</v>
      </c>
      <c r="P92" s="10" t="str">
        <f>'Wild process'!P47</f>
        <v>---</v>
      </c>
    </row>
    <row r="93" spans="1:16" ht="42" x14ac:dyDescent="0.15">
      <c r="A93" s="10" t="str">
        <f>'Wild process'!A48</f>
        <v>Eutrophication, terrestrial</v>
      </c>
      <c r="B93" s="10" t="str">
        <f>'Wild process'!B48</f>
        <v>Fishing - fuel use (87%)</v>
      </c>
      <c r="C93" s="10" t="str">
        <f>'Wild process'!C48</f>
        <v>Packaging - consumer packaging (3%)</v>
      </c>
      <c r="D93" s="10" t="str">
        <f>'Wild process'!D48</f>
        <v>Fishing - vessel, construction and EoL (3%)</v>
      </c>
      <c r="E93" s="10" t="str">
        <f>'Wild process'!E48</f>
        <v>Preparation - energy use (2%)</v>
      </c>
      <c r="F93" s="10" t="str">
        <f>'Wild process'!F48</f>
        <v>Consumption preparation of fish (1%)</v>
      </c>
      <c r="G93" s="10" t="str">
        <f>'Wild process'!G48</f>
        <v>---</v>
      </c>
      <c r="H93" s="10" t="str">
        <f>'Wild process'!H48</f>
        <v>---</v>
      </c>
      <c r="I93" s="10" t="str">
        <f>'Wild process'!I48</f>
        <v>---</v>
      </c>
      <c r="J93" s="10" t="str">
        <f>'Wild process'!J48</f>
        <v>---</v>
      </c>
      <c r="K93" s="10" t="str">
        <f>'Wild process'!K48</f>
        <v>---</v>
      </c>
      <c r="L93" s="10" t="str">
        <f>'Wild process'!L48</f>
        <v>---</v>
      </c>
      <c r="M93" s="10" t="str">
        <f>'Wild process'!M48</f>
        <v>---</v>
      </c>
      <c r="N93" s="10" t="str">
        <f>'Wild process'!N48</f>
        <v>---</v>
      </c>
      <c r="O93" s="10" t="str">
        <f>'Wild process'!O48</f>
        <v>---</v>
      </c>
      <c r="P93" s="10" t="str">
        <f>'Wild process'!P48</f>
        <v>---</v>
      </c>
    </row>
    <row r="94" spans="1:16" ht="42" x14ac:dyDescent="0.15">
      <c r="A94" s="10" t="str">
        <f>'Wild process'!A49</f>
        <v>Human toxicity, cancer</v>
      </c>
      <c r="B94" s="10" t="str">
        <f>'Wild process'!B49</f>
        <v>Fishing - vessel, construction and EoL (56%)</v>
      </c>
      <c r="C94" s="10" t="str">
        <f>'Wild process'!C49</f>
        <v>Fishing - fuel use (14%)</v>
      </c>
      <c r="D94" s="10" t="str">
        <f>'Wild process'!D49</f>
        <v>Packaging - consumer packaging (13%)</v>
      </c>
      <c r="E94" s="10" t="str">
        <f>'Wild process'!E49</f>
        <v>Retailer energy use and refrigeration (8%)</v>
      </c>
      <c r="F94" s="10" t="str">
        <f>'Wild process'!F49</f>
        <v>Preparation - energy use (2%)</v>
      </c>
      <c r="G94" s="10" t="str">
        <f>'Wild process'!G49</f>
        <v>Consumption preparation of fish (2%)</v>
      </c>
      <c r="H94" s="10" t="str">
        <f>'Wild process'!H49</f>
        <v>Fishing gear production and loss to sea (1%)</v>
      </c>
      <c r="I94" s="10" t="str">
        <f>'Wild process'!I49</f>
        <v>---</v>
      </c>
      <c r="J94" s="10" t="str">
        <f>'Wild process'!J49</f>
        <v>---</v>
      </c>
      <c r="K94" s="10" t="str">
        <f>'Wild process'!K49</f>
        <v>---</v>
      </c>
      <c r="L94" s="10" t="str">
        <f>'Wild process'!L49</f>
        <v>---</v>
      </c>
      <c r="M94" s="10" t="str">
        <f>'Wild process'!M49</f>
        <v>---</v>
      </c>
      <c r="N94" s="10" t="str">
        <f>'Wild process'!N49</f>
        <v>---</v>
      </c>
      <c r="O94" s="10" t="str">
        <f>'Wild process'!O49</f>
        <v>---</v>
      </c>
      <c r="P94" s="10" t="str">
        <f>'Wild process'!P49</f>
        <v>---</v>
      </c>
    </row>
    <row r="95" spans="1:16" ht="28" x14ac:dyDescent="0.15">
      <c r="A95" s="10" t="str">
        <f>'Wild process'!A50</f>
        <v>Human toxicity, cancer - inorganics</v>
      </c>
      <c r="B95" s="10" t="str">
        <f>'Wild process'!B50</f>
        <v>Consumption preparation of fish (100%)</v>
      </c>
      <c r="C95" s="10" t="str">
        <f>'Wild process'!C50</f>
        <v>---</v>
      </c>
      <c r="D95" s="10" t="str">
        <f>'Wild process'!D50</f>
        <v>---</v>
      </c>
      <c r="E95" s="10" t="str">
        <f>'Wild process'!E50</f>
        <v>---</v>
      </c>
      <c r="F95" s="10" t="str">
        <f>'Wild process'!F50</f>
        <v>---</v>
      </c>
      <c r="G95" s="10" t="str">
        <f>'Wild process'!G50</f>
        <v>---</v>
      </c>
      <c r="H95" s="10" t="str">
        <f>'Wild process'!H50</f>
        <v>---</v>
      </c>
      <c r="I95" s="10" t="str">
        <f>'Wild process'!I50</f>
        <v>---</v>
      </c>
      <c r="J95" s="10" t="str">
        <f>'Wild process'!J50</f>
        <v>---</v>
      </c>
      <c r="K95" s="10" t="str">
        <f>'Wild process'!K50</f>
        <v>---</v>
      </c>
      <c r="L95" s="10" t="str">
        <f>'Wild process'!L50</f>
        <v>---</v>
      </c>
      <c r="M95" s="10" t="str">
        <f>'Wild process'!M50</f>
        <v>---</v>
      </c>
      <c r="N95" s="10" t="str">
        <f>'Wild process'!N50</f>
        <v>---</v>
      </c>
      <c r="O95" s="10" t="str">
        <f>'Wild process'!O50</f>
        <v>---</v>
      </c>
      <c r="P95" s="10" t="str">
        <f>'Wild process'!P50</f>
        <v>---</v>
      </c>
    </row>
    <row r="96" spans="1:16" ht="56" x14ac:dyDescent="0.15">
      <c r="A96" s="10" t="str">
        <f>'Wild process'!A51</f>
        <v>Human toxicity, cancer - metals</v>
      </c>
      <c r="B96" s="10" t="str">
        <f>'Wild process'!B51</f>
        <v>Fishing - vessel, construction and EoL (60%)</v>
      </c>
      <c r="C96" s="10" t="str">
        <f>'Wild process'!C51</f>
        <v>Fishing - fuel use (17%)</v>
      </c>
      <c r="D96" s="10" t="str">
        <f>'Wild process'!D51</f>
        <v>Retailer energy use and refrigeration (11%)</v>
      </c>
      <c r="E96" s="10" t="str">
        <f>'Wild process'!E51</f>
        <v>Packaging - consumer packaging (5%)</v>
      </c>
      <c r="F96" s="10" t="str">
        <f>'Wild process'!F51</f>
        <v>Consumption preparation of fish (2%)</v>
      </c>
      <c r="G96" s="10" t="str">
        <f>'Wild process'!G51</f>
        <v>Fishing gear production and loss to sea (2%)</v>
      </c>
      <c r="H96" s="10" t="str">
        <f>'Wild process'!H51</f>
        <v>Preparation - materials, infrastructure and waste (1%)</v>
      </c>
      <c r="I96" s="10" t="str">
        <f>'Wild process'!I51</f>
        <v>---</v>
      </c>
      <c r="J96" s="10" t="str">
        <f>'Wild process'!J51</f>
        <v>---</v>
      </c>
      <c r="K96" s="10" t="str">
        <f>'Wild process'!K51</f>
        <v>---</v>
      </c>
      <c r="L96" s="10" t="str">
        <f>'Wild process'!L51</f>
        <v>---</v>
      </c>
      <c r="M96" s="10" t="str">
        <f>'Wild process'!M51</f>
        <v>---</v>
      </c>
      <c r="N96" s="10" t="str">
        <f>'Wild process'!N51</f>
        <v>---</v>
      </c>
      <c r="O96" s="10" t="str">
        <f>'Wild process'!O51</f>
        <v>---</v>
      </c>
      <c r="P96" s="10" t="str">
        <f>'Wild process'!P51</f>
        <v>---</v>
      </c>
    </row>
    <row r="97" spans="1:16" ht="56" x14ac:dyDescent="0.15">
      <c r="A97" s="10" t="str">
        <f>'Wild process'!A52</f>
        <v>Human toxicity, cancer - organics</v>
      </c>
      <c r="B97" s="10" t="str">
        <f>'Wild process'!B52</f>
        <v>Fishing - vessel, construction and EoL (46%)</v>
      </c>
      <c r="C97" s="10" t="str">
        <f>'Wild process'!C52</f>
        <v>Packaging - consumer packaging (30%)</v>
      </c>
      <c r="D97" s="10" t="str">
        <f>'Wild process'!D52</f>
        <v>Fishing - fuel use (6%)</v>
      </c>
      <c r="E97" s="10" t="str">
        <f>'Wild process'!E52</f>
        <v>Preparation - energy use (5%)</v>
      </c>
      <c r="F97" s="10" t="str">
        <f>'Wild process'!F52</f>
        <v>EoL - Fish waste handling retailer and consumer (3%)</v>
      </c>
      <c r="G97" s="10" t="str">
        <f>'Wild process'!G52</f>
        <v>EoL - Fish waste handling retailer and consumer (2%)</v>
      </c>
      <c r="H97" s="10" t="str">
        <f>'Wild process'!H52</f>
        <v>Consumption preparation of fish (2%)</v>
      </c>
      <c r="I97" s="10" t="str">
        <f>'Wild process'!I52</f>
        <v>EoL - Fish waste handling up to retailer (1%)</v>
      </c>
      <c r="J97" s="10" t="str">
        <f>'Wild process'!J52</f>
        <v>Fishing gear production and loss to sea (1%)</v>
      </c>
      <c r="K97" s="10" t="str">
        <f>'Wild process'!K52</f>
        <v>Retailer energy use and refrigeration (1%)</v>
      </c>
      <c r="L97" s="10" t="str">
        <f>'Wild process'!L52</f>
        <v>---</v>
      </c>
      <c r="M97" s="10" t="str">
        <f>'Wild process'!M52</f>
        <v>---</v>
      </c>
      <c r="N97" s="10" t="str">
        <f>'Wild process'!N52</f>
        <v>---</v>
      </c>
      <c r="O97" s="10" t="str">
        <f>'Wild process'!O52</f>
        <v>---</v>
      </c>
      <c r="P97" s="10" t="str">
        <f>'Wild process'!P52</f>
        <v>---</v>
      </c>
    </row>
    <row r="98" spans="1:16" ht="42" x14ac:dyDescent="0.15">
      <c r="A98" s="10" t="str">
        <f>'Wild process'!A53</f>
        <v>Human toxicity, non-cancer</v>
      </c>
      <c r="B98" s="10" t="str">
        <f>'Wild process'!B53</f>
        <v>Fishing - vessel, construction and EoL (35%)</v>
      </c>
      <c r="C98" s="10" t="str">
        <f>'Wild process'!C53</f>
        <v>Retailer energy use and refrigeration (24%)</v>
      </c>
      <c r="D98" s="10" t="str">
        <f>'Wild process'!D53</f>
        <v>Fishing - fuel use (24%)</v>
      </c>
      <c r="E98" s="10" t="str">
        <f>'Wild process'!E53</f>
        <v>Packaging - consumer packaging (8%)</v>
      </c>
      <c r="F98" s="10" t="str">
        <f>'Wild process'!F53</f>
        <v>Preparation - energy use (2%)</v>
      </c>
      <c r="G98" s="10" t="str">
        <f>'Wild process'!G53</f>
        <v>EoL - Fish waste handling retailer and consumer (2%)</v>
      </c>
      <c r="H98" s="10" t="str">
        <f>'Wild process'!H53</f>
        <v>Consumption preparation of fish (2%)</v>
      </c>
      <c r="I98" s="10" t="str">
        <f>'Wild process'!I53</f>
        <v>EoL - Fish waste handling retailer and consumer (1%)</v>
      </c>
      <c r="J98" s="10" t="str">
        <f>'Wild process'!J53</f>
        <v>---</v>
      </c>
      <c r="K98" s="10" t="str">
        <f>'Wild process'!K53</f>
        <v>---</v>
      </c>
      <c r="L98" s="10" t="str">
        <f>'Wild process'!L53</f>
        <v>---</v>
      </c>
      <c r="M98" s="10" t="str">
        <f>'Wild process'!M53</f>
        <v>---</v>
      </c>
      <c r="N98" s="10" t="str">
        <f>'Wild process'!N53</f>
        <v>---</v>
      </c>
      <c r="O98" s="10" t="str">
        <f>'Wild process'!O53</f>
        <v>---</v>
      </c>
      <c r="P98" s="10" t="str">
        <f>'Wild process'!P53</f>
        <v>---</v>
      </c>
    </row>
    <row r="99" spans="1:16" ht="56" x14ac:dyDescent="0.15">
      <c r="A99" s="10" t="str">
        <f>'Wild process'!A54</f>
        <v>Human toxicity, non-cancer - inorganics</v>
      </c>
      <c r="B99" s="10" t="str">
        <f>'Wild process'!B54</f>
        <v>Fishing - fuel use (60%)</v>
      </c>
      <c r="C99" s="10" t="str">
        <f>'Wild process'!C54</f>
        <v>Fishing - vessel, construction and EoL (19%)</v>
      </c>
      <c r="D99" s="10" t="str">
        <f>'Wild process'!D54</f>
        <v>Packaging - consumer packaging (6%)</v>
      </c>
      <c r="E99" s="10" t="str">
        <f>'Wild process'!E54</f>
        <v>Preparation - energy use (5%)</v>
      </c>
      <c r="F99" s="10" t="str">
        <f>'Wild process'!F54</f>
        <v>Transport packaging cardboard (2%)</v>
      </c>
      <c r="G99" s="10" t="str">
        <f>'Wild process'!G54</f>
        <v>Preparation - materials, infrastructure and waste (2%)</v>
      </c>
      <c r="H99" s="10" t="str">
        <f>'Wild process'!H54</f>
        <v>Consumption preparation of fish (1%)</v>
      </c>
      <c r="I99" s="10" t="str">
        <f>'Wild process'!I54</f>
        <v>Transport packaging EPS (1%)</v>
      </c>
      <c r="J99" s="10" t="str">
        <f>'Wild process'!J54</f>
        <v>---</v>
      </c>
      <c r="K99" s="10" t="str">
        <f>'Wild process'!K54</f>
        <v>---</v>
      </c>
      <c r="L99" s="10" t="str">
        <f>'Wild process'!L54</f>
        <v>---</v>
      </c>
      <c r="M99" s="10" t="str">
        <f>'Wild process'!M54</f>
        <v>---</v>
      </c>
      <c r="N99" s="10" t="str">
        <f>'Wild process'!N54</f>
        <v>---</v>
      </c>
      <c r="O99" s="10" t="str">
        <f>'Wild process'!O54</f>
        <v>---</v>
      </c>
      <c r="P99" s="10" t="str">
        <f>'Wild process'!P54</f>
        <v>---</v>
      </c>
    </row>
    <row r="100" spans="1:16" ht="42" x14ac:dyDescent="0.15">
      <c r="A100" s="10" t="str">
        <f>'Wild process'!A55</f>
        <v>Human toxicity, non-cancer - metals</v>
      </c>
      <c r="B100" s="10" t="str">
        <f>'Wild process'!B55</f>
        <v>Fishing - vessel, construction and EoL (38%)</v>
      </c>
      <c r="C100" s="10" t="str">
        <f>'Wild process'!C55</f>
        <v>Retailer energy use and refrigeration (31%)</v>
      </c>
      <c r="D100" s="10" t="str">
        <f>'Wild process'!D55</f>
        <v>Fishing - fuel use (15%)</v>
      </c>
      <c r="E100" s="10" t="str">
        <f>'Wild process'!E55</f>
        <v>Packaging - consumer packaging (8%)</v>
      </c>
      <c r="F100" s="10" t="str">
        <f>'Wild process'!F55</f>
        <v>Consumption preparation of fish (1%)</v>
      </c>
      <c r="G100" s="10" t="str">
        <f>'Wild process'!G55</f>
        <v>EoL - Fish waste handling retailer and consumer (1%)</v>
      </c>
      <c r="H100" s="10" t="str">
        <f>'Wild process'!H55</f>
        <v>Preparation - energy use (1%)</v>
      </c>
      <c r="I100" s="10" t="str">
        <f>'Wild process'!I55</f>
        <v>EoL - Fish waste handling retailer and consumer (1%)</v>
      </c>
      <c r="J100" s="10" t="str">
        <f>'Wild process'!J55</f>
        <v>---</v>
      </c>
      <c r="K100" s="10" t="str">
        <f>'Wild process'!K55</f>
        <v>---</v>
      </c>
      <c r="L100" s="10" t="str">
        <f>'Wild process'!L55</f>
        <v>---</v>
      </c>
      <c r="M100" s="10" t="str">
        <f>'Wild process'!M55</f>
        <v>---</v>
      </c>
      <c r="N100" s="10" t="str">
        <f>'Wild process'!N55</f>
        <v>---</v>
      </c>
      <c r="O100" s="10" t="str">
        <f>'Wild process'!O55</f>
        <v>---</v>
      </c>
      <c r="P100" s="10" t="str">
        <f>'Wild process'!P55</f>
        <v>---</v>
      </c>
    </row>
    <row r="101" spans="1:16" ht="42" x14ac:dyDescent="0.15">
      <c r="A101" s="10" t="str">
        <f>'Wild process'!A56</f>
        <v>Human toxicity, non-cancer - organics</v>
      </c>
      <c r="B101" s="10" t="str">
        <f>'Wild process'!B56</f>
        <v>Fishing - vessel, construction and EoL (47%)</v>
      </c>
      <c r="C101" s="10" t="str">
        <f>'Wild process'!C56</f>
        <v>EoL - Fish waste handling retailer and consumer (16%)</v>
      </c>
      <c r="D101" s="10" t="str">
        <f>'Wild process'!D56</f>
        <v>EoL - Fish waste handling retailer and consumer (13%)</v>
      </c>
      <c r="E101" s="10" t="str">
        <f>'Wild process'!E56</f>
        <v>Fishing - fuel use (11%)</v>
      </c>
      <c r="F101" s="10" t="str">
        <f>'Wild process'!F56</f>
        <v>Consumption preparation of fish (7%)</v>
      </c>
      <c r="G101" s="10" t="str">
        <f>'Wild process'!G56</f>
        <v>Packaging - consumer packaging (3%)</v>
      </c>
      <c r="H101" s="10" t="str">
        <f>'Wild process'!H56</f>
        <v>Preparation - energy use (1%)</v>
      </c>
      <c r="I101" s="10" t="str">
        <f>'Wild process'!I56</f>
        <v>---</v>
      </c>
      <c r="J101" s="10" t="str">
        <f>'Wild process'!J56</f>
        <v>---</v>
      </c>
      <c r="K101" s="10" t="str">
        <f>'Wild process'!K56</f>
        <v>---</v>
      </c>
      <c r="L101" s="10" t="str">
        <f>'Wild process'!L56</f>
        <v>---</v>
      </c>
      <c r="M101" s="10" t="str">
        <f>'Wild process'!M56</f>
        <v>---</v>
      </c>
      <c r="N101" s="10" t="str">
        <f>'Wild process'!N56</f>
        <v>---</v>
      </c>
      <c r="O101" s="10" t="str">
        <f>'Wild process'!O56</f>
        <v>---</v>
      </c>
      <c r="P101" s="10" t="str">
        <f>'Wild process'!P56</f>
        <v>---</v>
      </c>
    </row>
    <row r="102" spans="1:16" ht="42" x14ac:dyDescent="0.15">
      <c r="A102" s="10" t="str">
        <f>'Wild process'!A57</f>
        <v>Ionising radiation</v>
      </c>
      <c r="B102" s="10" t="str">
        <f>'Wild process'!B57</f>
        <v>Preparation - energy use (34%)</v>
      </c>
      <c r="C102" s="10" t="str">
        <f>'Wild process'!C57</f>
        <v>EoL - Fish waste handling retailer and consumer (14%)</v>
      </c>
      <c r="D102" s="10" t="str">
        <f>'Wild process'!D57</f>
        <v>Packaging - consumer packaging (14%)</v>
      </c>
      <c r="E102" s="10" t="str">
        <f>'Wild process'!E57</f>
        <v>EoL - Fish waste handling retailer and consumer (11%)</v>
      </c>
      <c r="F102" s="10" t="str">
        <f>'Wild process'!F57</f>
        <v>Consumption preparation of fish (9%)</v>
      </c>
      <c r="G102" s="10" t="str">
        <f>'Wild process'!G57</f>
        <v>Retailer energy use and refrigeration (5%)</v>
      </c>
      <c r="H102" s="10" t="str">
        <f>'Wild process'!H57</f>
        <v>EoL - Fish waste handling up to retailer (5%)</v>
      </c>
      <c r="I102" s="10" t="str">
        <f>'Wild process'!I57</f>
        <v>Fishing - vessel, construction and EoL (3%)</v>
      </c>
      <c r="J102" s="10" t="str">
        <f>'Wild process'!J57</f>
        <v>Fishing - fuel use (2%)</v>
      </c>
      <c r="K102" s="10" t="str">
        <f>'Wild process'!K57</f>
        <v>Fishing gear production and loss to sea (1%)</v>
      </c>
      <c r="L102" s="10" t="str">
        <f>'Wild process'!L57</f>
        <v>---</v>
      </c>
      <c r="M102" s="10" t="str">
        <f>'Wild process'!M57</f>
        <v>---</v>
      </c>
      <c r="N102" s="10" t="str">
        <f>'Wild process'!N57</f>
        <v>---</v>
      </c>
      <c r="O102" s="10" t="str">
        <f>'Wild process'!O57</f>
        <v>---</v>
      </c>
      <c r="P102" s="10" t="str">
        <f>'Wild process'!P57</f>
        <v>---</v>
      </c>
    </row>
    <row r="103" spans="1:16" ht="42" x14ac:dyDescent="0.15">
      <c r="A103" s="10" t="str">
        <f>'Wild process'!A58</f>
        <v>Land use</v>
      </c>
      <c r="B103" s="10" t="str">
        <f>'Wild process'!B58</f>
        <v>Transport packaging cardboard (38%)</v>
      </c>
      <c r="C103" s="10" t="str">
        <f>'Wild process'!C58</f>
        <v>Fishing - fuel use (31%)</v>
      </c>
      <c r="D103" s="10" t="str">
        <f>'Wild process'!D58</f>
        <v>Consumption preparation of fish (15%)</v>
      </c>
      <c r="E103" s="10" t="str">
        <f>'Wild process'!E58</f>
        <v>Fishing - vessel, construction and EoL (6%)</v>
      </c>
      <c r="F103" s="10" t="str">
        <f>'Wild process'!F58</f>
        <v>Preparation - energy use (4%)</v>
      </c>
      <c r="G103" s="10" t="str">
        <f>'Wild process'!G58</f>
        <v>Transport packaging Europallet (3%)</v>
      </c>
      <c r="H103" s="10" t="str">
        <f>'Wild process'!H58</f>
        <v>Packaging - consumer packaging (2%)</v>
      </c>
      <c r="I103" s="10" t="str">
        <f>'Wild process'!I58</f>
        <v>---</v>
      </c>
      <c r="J103" s="10" t="str">
        <f>'Wild process'!J58</f>
        <v>---</v>
      </c>
      <c r="K103" s="10" t="str">
        <f>'Wild process'!K58</f>
        <v>---</v>
      </c>
      <c r="L103" s="10" t="str">
        <f>'Wild process'!L58</f>
        <v>---</v>
      </c>
      <c r="M103" s="10" t="str">
        <f>'Wild process'!M58</f>
        <v>---</v>
      </c>
      <c r="N103" s="10" t="str">
        <f>'Wild process'!N58</f>
        <v>---</v>
      </c>
      <c r="O103" s="10" t="str">
        <f>'Wild process'!O58</f>
        <v>---</v>
      </c>
      <c r="P103" s="10" t="str">
        <f>'Wild process'!P58</f>
        <v>---</v>
      </c>
    </row>
    <row r="104" spans="1:16" ht="28" x14ac:dyDescent="0.15">
      <c r="A104" s="10" t="str">
        <f>'Wild process'!A59</f>
        <v>Ozone depletion</v>
      </c>
      <c r="B104" s="10" t="str">
        <f>'Wild process'!B59</f>
        <v>Fishing - refrigerant production and emissions (98%)</v>
      </c>
      <c r="C104" s="10" t="str">
        <f>'Wild process'!C59</f>
        <v>---</v>
      </c>
      <c r="D104" s="10" t="str">
        <f>'Wild process'!D59</f>
        <v>---</v>
      </c>
      <c r="E104" s="10" t="str">
        <f>'Wild process'!E59</f>
        <v>---</v>
      </c>
      <c r="F104" s="10" t="str">
        <f>'Wild process'!F59</f>
        <v>---</v>
      </c>
      <c r="G104" s="10" t="str">
        <f>'Wild process'!G59</f>
        <v>---</v>
      </c>
      <c r="H104" s="10" t="str">
        <f>'Wild process'!H59</f>
        <v>---</v>
      </c>
      <c r="I104" s="10" t="str">
        <f>'Wild process'!I59</f>
        <v>---</v>
      </c>
      <c r="J104" s="10" t="str">
        <f>'Wild process'!J59</f>
        <v>---</v>
      </c>
      <c r="K104" s="10" t="str">
        <f>'Wild process'!K59</f>
        <v>---</v>
      </c>
      <c r="L104" s="10" t="str">
        <f>'Wild process'!L59</f>
        <v>---</v>
      </c>
      <c r="M104" s="10" t="str">
        <f>'Wild process'!M59</f>
        <v>---</v>
      </c>
      <c r="N104" s="10" t="str">
        <f>'Wild process'!N59</f>
        <v>---</v>
      </c>
      <c r="O104" s="10" t="str">
        <f>'Wild process'!O59</f>
        <v>---</v>
      </c>
      <c r="P104" s="10" t="str">
        <f>'Wild process'!P59</f>
        <v>---</v>
      </c>
    </row>
    <row r="105" spans="1:16" ht="42" x14ac:dyDescent="0.15">
      <c r="A105" s="10" t="str">
        <f>'Wild process'!A60</f>
        <v>Photochemical ozone formation</v>
      </c>
      <c r="B105" s="10" t="str">
        <f>'Wild process'!B60</f>
        <v>Fishing - fuel use (86%)</v>
      </c>
      <c r="C105" s="10" t="str">
        <f>'Wild process'!C60</f>
        <v>Packaging - consumer packaging (4%)</v>
      </c>
      <c r="D105" s="10" t="str">
        <f>'Wild process'!D60</f>
        <v>Fishing - vessel, construction and EoL (4%)</v>
      </c>
      <c r="E105" s="10" t="str">
        <f>'Wild process'!E60</f>
        <v>Preparation - energy use (2%)</v>
      </c>
      <c r="F105" s="10" t="str">
        <f>'Wild process'!F60</f>
        <v>---</v>
      </c>
      <c r="G105" s="10" t="str">
        <f>'Wild process'!G60</f>
        <v>---</v>
      </c>
      <c r="H105" s="10" t="str">
        <f>'Wild process'!H60</f>
        <v>---</v>
      </c>
      <c r="I105" s="10" t="str">
        <f>'Wild process'!I60</f>
        <v>---</v>
      </c>
      <c r="J105" s="10" t="str">
        <f>'Wild process'!J60</f>
        <v>---</v>
      </c>
      <c r="K105" s="10" t="str">
        <f>'Wild process'!K60</f>
        <v>---</v>
      </c>
      <c r="L105" s="10" t="str">
        <f>'Wild process'!L60</f>
        <v>---</v>
      </c>
      <c r="M105" s="10" t="str">
        <f>'Wild process'!M60</f>
        <v>---</v>
      </c>
      <c r="N105" s="10" t="str">
        <f>'Wild process'!N60</f>
        <v>---</v>
      </c>
      <c r="O105" s="10" t="str">
        <f>'Wild process'!O60</f>
        <v>---</v>
      </c>
      <c r="P105" s="10" t="str">
        <f>'Wild process'!P60</f>
        <v>---</v>
      </c>
    </row>
    <row r="106" spans="1:16" ht="42" x14ac:dyDescent="0.15">
      <c r="A106" s="10" t="str">
        <f>'Wild process'!A61</f>
        <v>Resource use, fossils</v>
      </c>
      <c r="B106" s="10" t="str">
        <f>'Wild process'!B61</f>
        <v>Fishing - fuel use (43%)</v>
      </c>
      <c r="C106" s="10" t="str">
        <f>'Wild process'!C61</f>
        <v>Packaging - consumer packaging (19%)</v>
      </c>
      <c r="D106" s="10" t="str">
        <f>'Wild process'!D61</f>
        <v>Preparation - energy use (10%)</v>
      </c>
      <c r="E106" s="10" t="str">
        <f>'Wild process'!E61</f>
        <v>EoL - Fish waste handling retailer and consumer (9%)</v>
      </c>
      <c r="F106" s="10" t="str">
        <f>'Wild process'!F61</f>
        <v>EoL - Fish waste handling retailer and consumer (7%)</v>
      </c>
      <c r="G106" s="10" t="str">
        <f>'Wild process'!G61</f>
        <v>EoL - Fish waste handling up to retailer (3%)</v>
      </c>
      <c r="H106" s="10" t="str">
        <f>'Wild process'!H61</f>
        <v>Transport packaging EPS (3%)</v>
      </c>
      <c r="I106" s="10" t="str">
        <f>'Wild process'!I61</f>
        <v>Consumption preparation of fish (3%)</v>
      </c>
      <c r="J106" s="10" t="str">
        <f>'Wild process'!J61</f>
        <v>Retailer energy use and refrigeration (2%)</v>
      </c>
      <c r="K106" s="10" t="str">
        <f>'Wild process'!K61</f>
        <v>---</v>
      </c>
      <c r="L106" s="10" t="str">
        <f>'Wild process'!L61</f>
        <v>---</v>
      </c>
      <c r="M106" s="10" t="str">
        <f>'Wild process'!M61</f>
        <v>---</v>
      </c>
      <c r="N106" s="10" t="str">
        <f>'Wild process'!N61</f>
        <v>---</v>
      </c>
      <c r="O106" s="10" t="str">
        <f>'Wild process'!O61</f>
        <v>---</v>
      </c>
      <c r="P106" s="10" t="str">
        <f>'Wild process'!P61</f>
        <v>---</v>
      </c>
    </row>
    <row r="107" spans="1:16" ht="42" x14ac:dyDescent="0.15">
      <c r="A107" s="10" t="str">
        <f>'Wild process'!A62</f>
        <v>Resource use, minerals and metals</v>
      </c>
      <c r="B107" s="10" t="str">
        <f>'Wild process'!B62</f>
        <v>Fishing - vessel, construction and EoL (75%)</v>
      </c>
      <c r="C107" s="10" t="str">
        <f>'Wild process'!C62</f>
        <v>Preparation - materials, infrastructure and waste (20%)</v>
      </c>
      <c r="D107" s="10" t="str">
        <f>'Wild process'!D62</f>
        <v>Fishing gear production and loss to sea (1%)</v>
      </c>
      <c r="E107" s="10" t="str">
        <f>'Wild process'!E62</f>
        <v>---</v>
      </c>
      <c r="F107" s="10" t="str">
        <f>'Wild process'!F62</f>
        <v>---</v>
      </c>
      <c r="G107" s="10" t="str">
        <f>'Wild process'!G62</f>
        <v>---</v>
      </c>
      <c r="H107" s="10" t="str">
        <f>'Wild process'!H62</f>
        <v>---</v>
      </c>
      <c r="I107" s="10" t="str">
        <f>'Wild process'!I62</f>
        <v>---</v>
      </c>
      <c r="J107" s="10" t="str">
        <f>'Wild process'!J62</f>
        <v>---</v>
      </c>
      <c r="K107" s="10" t="str">
        <f>'Wild process'!K62</f>
        <v>---</v>
      </c>
      <c r="L107" s="10" t="str">
        <f>'Wild process'!L62</f>
        <v>---</v>
      </c>
      <c r="M107" s="10" t="str">
        <f>'Wild process'!M62</f>
        <v>---</v>
      </c>
      <c r="N107" s="10" t="str">
        <f>'Wild process'!N62</f>
        <v>---</v>
      </c>
      <c r="O107" s="10" t="str">
        <f>'Wild process'!O62</f>
        <v>---</v>
      </c>
      <c r="P107" s="10" t="str">
        <f>'Wild process'!P62</f>
        <v>---</v>
      </c>
    </row>
  </sheetData>
  <mergeCells count="2">
    <mergeCell ref="A2:B2"/>
    <mergeCell ref="A13:J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615A-2528-4257-A0B7-30B063DEADA2}">
  <sheetPr>
    <tabColor theme="8" tint="0.79998168889431442"/>
  </sheetPr>
  <dimension ref="A2:P111"/>
  <sheetViews>
    <sheetView topLeftCell="L1" zoomScaleNormal="100" workbookViewId="0">
      <selection activeCell="G16" sqref="G16"/>
    </sheetView>
  </sheetViews>
  <sheetFormatPr baseColWidth="10" defaultColWidth="9" defaultRowHeight="13" x14ac:dyDescent="0.15"/>
  <cols>
    <col min="1" max="1" width="42" customWidth="1"/>
    <col min="2" max="2" width="51.3984375" customWidth="1"/>
    <col min="3" max="3" width="43" customWidth="1"/>
    <col min="4" max="4" width="23.59765625" customWidth="1"/>
    <col min="5" max="6" width="19.3984375" customWidth="1"/>
    <col min="7" max="7" width="21.59765625" customWidth="1"/>
    <col min="8" max="17" width="19.3984375" customWidth="1"/>
  </cols>
  <sheetData>
    <row r="2" spans="1:11" ht="18.75" customHeight="1" x14ac:dyDescent="0.15">
      <c r="A2" s="94" t="s">
        <v>166</v>
      </c>
      <c r="B2" s="94"/>
      <c r="D2" s="2" t="s">
        <v>167</v>
      </c>
      <c r="E2" s="2"/>
      <c r="F2" s="2"/>
      <c r="G2" s="2"/>
      <c r="H2" s="2"/>
      <c r="I2" s="2"/>
      <c r="J2" s="2"/>
      <c r="K2" s="2"/>
    </row>
    <row r="3" spans="1:11" ht="42" x14ac:dyDescent="0.15">
      <c r="A3" s="83" t="s">
        <v>117</v>
      </c>
      <c r="B3" s="84" t="str">
        <f>'Farmed categories'!B4</f>
        <v>% of normalised and weighted results</v>
      </c>
      <c r="D3" s="2"/>
      <c r="E3" s="10" t="str">
        <f>E16</f>
        <v>Raw material acquisition - Salmonid feed</v>
      </c>
      <c r="F3" s="10" t="str">
        <f t="shared" ref="F3:K3" si="0">F16</f>
        <v>Raw material acquistition - Bass and Sea bream feed</v>
      </c>
      <c r="G3" s="10" t="str">
        <f t="shared" si="0"/>
        <v>Prod. - Hatchery and juvenile production</v>
      </c>
      <c r="H3" s="10" t="str">
        <f t="shared" si="0"/>
        <v>Prod. - Farming/grow out</v>
      </c>
      <c r="I3" s="10" t="str">
        <f t="shared" si="0"/>
        <v>Prod.-Bass &amp; Sea bream grow out and juvenile</v>
      </c>
      <c r="J3" s="10" t="str">
        <f t="shared" si="0"/>
        <v>Production - Preparation</v>
      </c>
      <c r="K3" s="10" t="str">
        <f t="shared" si="0"/>
        <v>Distribution - Transport landing-preparation</v>
      </c>
    </row>
    <row r="4" spans="1:11" ht="16" x14ac:dyDescent="0.15">
      <c r="A4" s="66" t="str">
        <f>'Farmed categories'!A5</f>
        <v>Eutrophication, marine</v>
      </c>
      <c r="B4" s="67">
        <f>'Farmed categories'!B5</f>
        <v>0.2709448404857564</v>
      </c>
      <c r="D4" s="2" t="str">
        <f>A4</f>
        <v>Eutrophication, marine</v>
      </c>
      <c r="E4" s="2">
        <f>_xlfn.XLOOKUP($A4,$A$18:$A$46,E$18:E$46,"not fopund",0,1)</f>
        <v>0.12062917731844114</v>
      </c>
      <c r="F4" s="2">
        <f t="shared" ref="F4:K9" si="1">_xlfn.XLOOKUP($A4,$A$18:$A$46,F$18:F$46,"not fopund",0,1)</f>
        <v>2.4563770420836569E-2</v>
      </c>
      <c r="G4" s="2">
        <f t="shared" si="1"/>
        <v>5.6706881594654826E-3</v>
      </c>
      <c r="H4" s="2">
        <f t="shared" si="1"/>
        <v>0.44953861476070106</v>
      </c>
      <c r="I4" s="2">
        <f t="shared" si="1"/>
        <v>0.39774611958640704</v>
      </c>
      <c r="J4" s="2">
        <f t="shared" si="1"/>
        <v>3.0233986552472074E-4</v>
      </c>
      <c r="K4" s="2">
        <f t="shared" si="1"/>
        <v>8.9366610145729305E-7</v>
      </c>
    </row>
    <row r="5" spans="1:11" ht="16" x14ac:dyDescent="0.15">
      <c r="A5" s="66" t="str">
        <f>'Farmed categories'!A6</f>
        <v>Climate change</v>
      </c>
      <c r="B5" s="67">
        <f>'Farmed categories'!B6</f>
        <v>0.20207566008377165</v>
      </c>
      <c r="D5" s="2" t="str">
        <f t="shared" ref="D5:D9" si="2">A5</f>
        <v>Climate change</v>
      </c>
      <c r="E5" s="2">
        <f t="shared" ref="E5:E9" si="3">_xlfn.XLOOKUP($A5,$A$18:$A$46,E$18:E$46,"not fopund",0,1)</f>
        <v>0.58816719577145515</v>
      </c>
      <c r="F5" s="2">
        <f t="shared" si="1"/>
        <v>0.17156839463892065</v>
      </c>
      <c r="G5" s="2">
        <f t="shared" si="1"/>
        <v>5.0024409583491282E-2</v>
      </c>
      <c r="H5" s="2">
        <f t="shared" si="1"/>
        <v>0.10189113279048433</v>
      </c>
      <c r="I5" s="2">
        <f t="shared" si="1"/>
        <v>3.2793912748323773E-3</v>
      </c>
      <c r="J5" s="2">
        <f t="shared" si="1"/>
        <v>9.4989503458796556E-3</v>
      </c>
      <c r="K5" s="2">
        <f t="shared" si="1"/>
        <v>8.449392110394882E-6</v>
      </c>
    </row>
    <row r="6" spans="1:11" ht="16" x14ac:dyDescent="0.15">
      <c r="A6" s="66" t="str">
        <f>'Farmed categories'!A7</f>
        <v>Ecotoxicity, freshwater</v>
      </c>
      <c r="B6" s="67">
        <f>'Farmed categories'!B7</f>
        <v>0.13507913584062392</v>
      </c>
      <c r="D6" s="2" t="str">
        <f t="shared" si="2"/>
        <v>Ecotoxicity, freshwater</v>
      </c>
      <c r="E6" s="2">
        <f>E24</f>
        <v>0.874268444806236</v>
      </c>
      <c r="F6" s="2">
        <f t="shared" ref="F6:J6" si="4">F24</f>
        <v>9.1605358162035896E-2</v>
      </c>
      <c r="G6" s="2">
        <f t="shared" si="4"/>
        <v>2.6411623700667217E-2</v>
      </c>
      <c r="H6" s="2">
        <f t="shared" si="4"/>
        <v>5.5528322743412665E-3</v>
      </c>
      <c r="I6" s="2">
        <f t="shared" si="4"/>
        <v>3.0765467919949437E-4</v>
      </c>
      <c r="J6" s="2">
        <f t="shared" si="4"/>
        <v>9.652141719142446E-4</v>
      </c>
      <c r="K6" s="2">
        <f>K24</f>
        <v>1.7264133531780386E-7</v>
      </c>
    </row>
    <row r="7" spans="1:11" ht="16" x14ac:dyDescent="0.15">
      <c r="A7" s="66" t="str">
        <f>'Farmed categories'!A8</f>
        <v>Particulate Matter</v>
      </c>
      <c r="B7" s="67">
        <f>'Farmed categories'!B8</f>
        <v>8.3038536032110352E-2</v>
      </c>
      <c r="D7" s="2" t="str">
        <f t="shared" si="2"/>
        <v>Particulate Matter</v>
      </c>
      <c r="E7" s="2">
        <f t="shared" si="3"/>
        <v>0.47323291447073007</v>
      </c>
      <c r="F7" s="2">
        <f t="shared" si="1"/>
        <v>0.15479011173095578</v>
      </c>
      <c r="G7" s="2">
        <f t="shared" si="1"/>
        <v>3.6156616540698287E-2</v>
      </c>
      <c r="H7" s="2">
        <f t="shared" si="1"/>
        <v>0.29876910073990054</v>
      </c>
      <c r="I7" s="2">
        <f t="shared" si="1"/>
        <v>4.0747120036604386E-3</v>
      </c>
      <c r="J7" s="2">
        <f t="shared" si="1"/>
        <v>6.3422252734533415E-3</v>
      </c>
      <c r="K7" s="2">
        <f t="shared" si="1"/>
        <v>9.5938699051061664E-6</v>
      </c>
    </row>
    <row r="8" spans="1:11" ht="16" x14ac:dyDescent="0.15">
      <c r="A8" s="66" t="str">
        <f>'Farmed categories'!A9</f>
        <v>Resource use, fossils</v>
      </c>
      <c r="B8" s="67">
        <f>'Farmed categories'!B9</f>
        <v>5.4582535676674059E-2</v>
      </c>
      <c r="D8" s="2" t="str">
        <f t="shared" si="2"/>
        <v>Resource use, fossils</v>
      </c>
      <c r="E8" s="2">
        <f t="shared" si="3"/>
        <v>0.47067281089363677</v>
      </c>
      <c r="F8" s="2">
        <f t="shared" si="1"/>
        <v>0</v>
      </c>
      <c r="G8" s="2">
        <f t="shared" si="1"/>
        <v>7.4318444947290493E-2</v>
      </c>
      <c r="H8" s="2">
        <f t="shared" si="1"/>
        <v>0.22561499579562286</v>
      </c>
      <c r="I8" s="2">
        <f t="shared" si="1"/>
        <v>1.404847462337931E-2</v>
      </c>
      <c r="J8" s="2">
        <f t="shared" si="1"/>
        <v>2.5872397891193055E-2</v>
      </c>
      <c r="K8" s="2">
        <f t="shared" si="1"/>
        <v>2.2436456434441404E-5</v>
      </c>
    </row>
    <row r="9" spans="1:11" ht="16" x14ac:dyDescent="0.15">
      <c r="A9" s="66" t="str">
        <f>'Farmed categories'!A10</f>
        <v>Acidification</v>
      </c>
      <c r="B9" s="67">
        <f>'Farmed categories'!B10</f>
        <v>5.101979457930355E-2</v>
      </c>
      <c r="D9" s="2" t="str">
        <f t="shared" si="2"/>
        <v>Acidification</v>
      </c>
      <c r="E9" s="2">
        <f t="shared" si="3"/>
        <v>0.58335674243420677</v>
      </c>
      <c r="F9" s="2">
        <f t="shared" si="1"/>
        <v>0.16741252126058398</v>
      </c>
      <c r="G9" s="2">
        <f t="shared" si="1"/>
        <v>3.8483253149823295E-2</v>
      </c>
      <c r="H9" s="2">
        <f t="shared" si="1"/>
        <v>0.15750707529892086</v>
      </c>
      <c r="I9" s="2">
        <f t="shared" si="1"/>
        <v>1.1222161792220787E-2</v>
      </c>
      <c r="J9" s="2">
        <f t="shared" si="1"/>
        <v>5.7955661784944946E-3</v>
      </c>
      <c r="K9" s="2">
        <f t="shared" si="1"/>
        <v>7.956040267142732E-6</v>
      </c>
    </row>
    <row r="10" spans="1:11" ht="16" x14ac:dyDescent="0.15">
      <c r="A10" s="66" t="str">
        <f>'Farmed categories'!A11</f>
        <v>Photochemical ozone formation</v>
      </c>
      <c r="B10" s="67">
        <f>'Farmed categories'!B11</f>
        <v>4.0774537676491453E-2</v>
      </c>
    </row>
    <row r="11" spans="1:11" ht="16" x14ac:dyDescent="0.15">
      <c r="A11" s="66"/>
      <c r="B11" s="67"/>
    </row>
    <row r="12" spans="1:11" ht="34" x14ac:dyDescent="0.15">
      <c r="A12" s="68" t="str">
        <f>'Farmed categories'!A14</f>
        <v>Sum of selected categories to total normalized and weighted result</v>
      </c>
      <c r="B12" s="69">
        <f>'Farmed categories'!B14</f>
        <v>0.83751504037473123</v>
      </c>
    </row>
    <row r="15" spans="1:11" x14ac:dyDescent="0.15">
      <c r="A15" s="95" t="s">
        <v>169</v>
      </c>
      <c r="B15" s="95"/>
      <c r="C15" s="95"/>
      <c r="D15" s="95"/>
      <c r="E15" s="95"/>
      <c r="F15" s="95"/>
      <c r="G15" s="95"/>
      <c r="H15" s="95"/>
      <c r="I15" s="95"/>
      <c r="J15" s="95"/>
    </row>
    <row r="16" spans="1:11" ht="47.25" customHeight="1" x14ac:dyDescent="0.15">
      <c r="A16" s="25" t="str">
        <f>'Farmed stages'!A2</f>
        <v>Results all impact categories.</v>
      </c>
      <c r="B16" s="25" t="str">
        <f>'Farmed stages'!B2</f>
        <v>Unit</v>
      </c>
      <c r="C16" s="25" t="str">
        <f>'Farmed stages'!C2</f>
        <v>Result absolute values</v>
      </c>
      <c r="D16" s="55" t="str">
        <f>'Farmed stages'!D2</f>
        <v xml:space="preserve">Result direct output
</v>
      </c>
      <c r="E16" s="25" t="str">
        <f>'Farmed stages'!E2</f>
        <v>Raw material acquisition - Salmonid feed</v>
      </c>
      <c r="F16" s="25" t="str">
        <f>'Farmed stages'!F2</f>
        <v>Raw material acquistition - Bass and Sea bream feed</v>
      </c>
      <c r="G16" s="25" t="str">
        <f>'Farmed stages'!G2</f>
        <v>Prod. - Hatchery and juvenile production</v>
      </c>
      <c r="H16" s="25" t="str">
        <f>'Farmed stages'!H2</f>
        <v>Prod. - Farming/grow out</v>
      </c>
      <c r="I16" s="25" t="str">
        <f>'Farmed stages'!I2</f>
        <v>Prod.-Bass &amp; Sea bream grow out and juvenile</v>
      </c>
      <c r="J16" s="25" t="str">
        <f>'Farmed stages'!J2</f>
        <v>Production - Preparation</v>
      </c>
      <c r="K16" s="25" t="str">
        <f>'Farmed stages'!K2</f>
        <v>Distribution - Transport landing-preparation</v>
      </c>
    </row>
    <row r="17" spans="1:11" ht="20.25" customHeight="1" x14ac:dyDescent="0.15">
      <c r="A17" s="25">
        <f>'Farmed stages'!A3</f>
        <v>0</v>
      </c>
      <c r="B17" s="25"/>
      <c r="C17" s="25"/>
      <c r="D17" s="55"/>
      <c r="E17" s="25" t="str">
        <f>'Wild stages'!E3</f>
        <v>11% to 100%</v>
      </c>
      <c r="F17" s="25" t="str">
        <f>'Wild stages'!F3</f>
        <v>0% to 58%</v>
      </c>
      <c r="G17" s="25" t="str">
        <f>'Wild stages'!G3</f>
        <v>0% to 0%</v>
      </c>
      <c r="H17" s="25" t="str">
        <f>'Wild stages'!H3</f>
        <v>0% to 0%</v>
      </c>
      <c r="I17" s="25" t="str">
        <f>'Wild stages'!I3</f>
        <v>0% to 50%</v>
      </c>
      <c r="J17" s="25" t="str">
        <f>'Wild stages'!J3</f>
        <v>0% to 9%</v>
      </c>
      <c r="K17" s="25" t="str">
        <f>'Farmed stages'!K3</f>
        <v>0% to 0%</v>
      </c>
    </row>
    <row r="18" spans="1:11" x14ac:dyDescent="0.15">
      <c r="A18" s="2" t="str">
        <f>'Farmed stages'!A4</f>
        <v>Acidification</v>
      </c>
      <c r="B18" s="2" t="str">
        <f>'Farmed stages'!B4</f>
        <v>mol H+ eq</v>
      </c>
      <c r="C18" s="29">
        <f>'Farmed stages'!C4</f>
        <v>9.3185102778050005E-2</v>
      </c>
      <c r="D18" s="93">
        <f>'Farmed stages'!D4</f>
        <v>9.3636275000000005E-2</v>
      </c>
      <c r="E18" s="2">
        <f>'Farmed stages'!E4</f>
        <v>0.58335674243420677</v>
      </c>
      <c r="F18" s="2">
        <f>'Farmed stages'!F4</f>
        <v>0.16741252126058398</v>
      </c>
      <c r="G18" s="2">
        <f>'Farmed stages'!G4</f>
        <v>3.8483253149823295E-2</v>
      </c>
      <c r="H18" s="2">
        <f>'Farmed stages'!H4</f>
        <v>0.15750707529892086</v>
      </c>
      <c r="I18" s="2">
        <f>'Farmed stages'!I4</f>
        <v>1.1222161792220787E-2</v>
      </c>
      <c r="J18" s="2">
        <f>'Farmed stages'!J4</f>
        <v>5.7955661784944946E-3</v>
      </c>
      <c r="K18" s="2">
        <f>'Farmed stages'!K4</f>
        <v>7.956040267142732E-6</v>
      </c>
    </row>
    <row r="19" spans="1:11" x14ac:dyDescent="0.15">
      <c r="A19" s="2" t="str">
        <f>'Farmed stages'!A5</f>
        <v>Climate change</v>
      </c>
      <c r="B19" s="2" t="str">
        <f>'Farmed stages'!B5</f>
        <v>kg CO2 eq</v>
      </c>
      <c r="C19" s="29">
        <f>'Farmed stages'!C5</f>
        <v>15.386511633193001</v>
      </c>
      <c r="D19" s="93">
        <f>'Farmed stages'!D5</f>
        <v>15.913228</v>
      </c>
      <c r="E19" s="2">
        <f>'Farmed stages'!E5</f>
        <v>0.58816719577145515</v>
      </c>
      <c r="F19" s="2">
        <f>'Farmed stages'!F5</f>
        <v>0.17156839463892065</v>
      </c>
      <c r="G19" s="2">
        <f>'Farmed stages'!G5</f>
        <v>5.0024409583491282E-2</v>
      </c>
      <c r="H19" s="2">
        <f>'Farmed stages'!H5</f>
        <v>0.10189113279048433</v>
      </c>
      <c r="I19" s="2">
        <f>'Farmed stages'!I5</f>
        <v>3.2793912748323773E-3</v>
      </c>
      <c r="J19" s="2">
        <f>'Farmed stages'!J5</f>
        <v>9.4989503458796556E-3</v>
      </c>
      <c r="K19" s="2">
        <f>'Farmed stages'!K5</f>
        <v>8.449392110394882E-6</v>
      </c>
    </row>
    <row r="20" spans="1:11" x14ac:dyDescent="0.15">
      <c r="A20" s="2" t="str">
        <f>'Farmed stages'!A6</f>
        <v>Climate change - Biogenic</v>
      </c>
      <c r="B20" s="2" t="str">
        <f>'Farmed stages'!B6</f>
        <v>kg CO2 eq</v>
      </c>
      <c r="C20" s="29">
        <f>'Farmed stages'!C6</f>
        <v>0.19808487860085</v>
      </c>
      <c r="D20" s="93">
        <f>'Farmed stages'!D6</f>
        <v>0.43958055000000001</v>
      </c>
      <c r="E20" s="2">
        <f>'Farmed stages'!E6</f>
        <v>0.74597077295210523</v>
      </c>
      <c r="F20" s="2">
        <f>'Farmed stages'!F6</f>
        <v>0.18922261136110347</v>
      </c>
      <c r="G20" s="2">
        <f>'Farmed stages'!G6</f>
        <v>3.4085882515067591E-2</v>
      </c>
      <c r="H20" s="2">
        <f>'Farmed stages'!H6</f>
        <v>2.3292777987850916E-2</v>
      </c>
      <c r="I20" s="2">
        <f>'Farmed stages'!I6</f>
        <v>5.2222764670718336E-5</v>
      </c>
      <c r="J20" s="2">
        <f>'Farmed stages'!J6</f>
        <v>3.302805012786032E-3</v>
      </c>
      <c r="K20" s="2">
        <f>'Farmed stages'!K6</f>
        <v>1.5184699212002814E-6</v>
      </c>
    </row>
    <row r="21" spans="1:11" x14ac:dyDescent="0.15">
      <c r="A21" s="2" t="str">
        <f>'Farmed stages'!A7</f>
        <v>Climate change - Fossil</v>
      </c>
      <c r="B21" s="2" t="str">
        <f>'Farmed stages'!B7</f>
        <v>kg CO2 eq</v>
      </c>
      <c r="C21" s="29">
        <f>'Farmed stages'!C7</f>
        <v>10.564521388375002</v>
      </c>
      <c r="D21" s="93">
        <f>'Farmed stages'!D7</f>
        <v>10.843686</v>
      </c>
      <c r="E21" s="2">
        <f>'Farmed stages'!E7</f>
        <v>0.43277805325199525</v>
      </c>
      <c r="F21" s="2">
        <f>'Farmed stages'!F7</f>
        <v>0.23059317222649056</v>
      </c>
      <c r="G21" s="2">
        <f>'Farmed stages'!G7</f>
        <v>6.1015008281331072E-2</v>
      </c>
      <c r="H21" s="2">
        <f>'Farmed stages'!H7</f>
        <v>0.14712124126231446</v>
      </c>
      <c r="I21" s="2">
        <f>'Farmed stages'!I7</f>
        <v>4.7748715862800818E-3</v>
      </c>
      <c r="J21" s="2">
        <f>'Farmed stages'!J7</f>
        <v>1.3757549883890764E-2</v>
      </c>
      <c r="K21" s="2">
        <f>'Farmed stages'!K7</f>
        <v>1.2218555413408569E-5</v>
      </c>
    </row>
    <row r="22" spans="1:11" x14ac:dyDescent="0.15">
      <c r="A22" s="2" t="str">
        <f>'Farmed stages'!A8</f>
        <v>Climate change - Land Use and LU Change</v>
      </c>
      <c r="B22" s="2" t="str">
        <f>'Farmed stages'!B8</f>
        <v>kg CO2 eq</v>
      </c>
      <c r="C22" s="29">
        <f>'Farmed stages'!C8</f>
        <v>4.623905386521729</v>
      </c>
      <c r="D22" s="93">
        <f>'Farmed stages'!D8</f>
        <v>4.6299614</v>
      </c>
      <c r="E22" s="2">
        <f>'Farmed stages'!E8</f>
        <v>0.93643414777073797</v>
      </c>
      <c r="F22" s="2">
        <f>'Farmed stages'!F8</f>
        <v>3.5954552721732848E-2</v>
      </c>
      <c r="G22" s="2">
        <f>'Farmed stages'!G8</f>
        <v>2.5596306608044784E-2</v>
      </c>
      <c r="H22" s="2">
        <f>'Farmed stages'!H8</f>
        <v>1.9182169526768969E-3</v>
      </c>
      <c r="I22" s="2">
        <f>'Farmed stages'!I8</f>
        <v>8.2496527959224807E-7</v>
      </c>
      <c r="J22" s="2">
        <f>'Farmed stages'!J8</f>
        <v>3.4502131134652768E-5</v>
      </c>
      <c r="K22" s="2">
        <f>'Farmed stages'!K8</f>
        <v>1.3466695530039991E-7</v>
      </c>
    </row>
    <row r="23" spans="1:11" x14ac:dyDescent="0.15">
      <c r="A23" s="2" t="str">
        <f>'Farmed stages'!A9</f>
        <v>Ecotoxicity, freshwater - part 1</v>
      </c>
      <c r="B23" s="2" t="str">
        <f>'Farmed stages'!B9</f>
        <v>CTUe</v>
      </c>
      <c r="C23" s="29">
        <f>'Farmed stages'!C9</f>
        <v>292.38654414850993</v>
      </c>
      <c r="D23" s="93">
        <f>'Farmed stages'!D9</f>
        <v>294.40902</v>
      </c>
      <c r="E23" s="2">
        <f>'Farmed stages'!E9</f>
        <v>0.80421378721370385</v>
      </c>
      <c r="F23" s="2">
        <f>'Farmed stages'!F9</f>
        <v>7.4149759740612498E-2</v>
      </c>
      <c r="G23" s="2">
        <f>'Farmed stages'!G9</f>
        <v>3.5372687994652742E-2</v>
      </c>
      <c r="H23" s="2">
        <f>'Farmed stages'!H9</f>
        <v>5.2831022183271431E-2</v>
      </c>
      <c r="I23" s="2">
        <f>'Farmed stages'!I9</f>
        <v>1.9660238184833361E-3</v>
      </c>
      <c r="J23" s="2">
        <f>'Farmed stages'!J9</f>
        <v>3.488613003619983E-3</v>
      </c>
      <c r="K23" s="2">
        <f>'Farmed stages'!K9</f>
        <v>3.74247625925017E-6</v>
      </c>
    </row>
    <row r="24" spans="1:11" x14ac:dyDescent="0.15">
      <c r="A24" s="2" t="str">
        <f>'Farmed stages'!A10</f>
        <v>Ecotoxicity, freshwater - part 2</v>
      </c>
      <c r="B24" s="2" t="str">
        <f>'Farmed stages'!B10</f>
        <v>CTUe</v>
      </c>
      <c r="C24" s="29">
        <f>'Farmed stages'!C10</f>
        <v>318.69633595405799</v>
      </c>
      <c r="D24" s="93">
        <f>'Farmed stages'!D10</f>
        <v>320.60406999999998</v>
      </c>
      <c r="E24" s="2">
        <f>'Farmed stages'!E10</f>
        <v>0.874268444806236</v>
      </c>
      <c r="F24" s="2">
        <f>'Farmed stages'!F10</f>
        <v>9.1605358162035896E-2</v>
      </c>
      <c r="G24" s="2">
        <f>'Farmed stages'!G10</f>
        <v>2.6411623700667217E-2</v>
      </c>
      <c r="H24" s="2">
        <f>'Farmed stages'!H10</f>
        <v>5.5528322743412665E-3</v>
      </c>
      <c r="I24" s="2">
        <f>'Farmed stages'!I10</f>
        <v>3.0765467919949437E-4</v>
      </c>
      <c r="J24" s="2">
        <f>'Farmed stages'!J10</f>
        <v>9.652141719142446E-4</v>
      </c>
      <c r="K24" s="2">
        <f>'Farmed stages'!K10</f>
        <v>1.7264133531780386E-7</v>
      </c>
    </row>
    <row r="25" spans="1:11" x14ac:dyDescent="0.15">
      <c r="A25" s="2" t="str">
        <f>'Farmed stages'!A11</f>
        <v>Ecotoxicity, freshwater - inorganics</v>
      </c>
      <c r="B25" s="2" t="str">
        <f>'Farmed stages'!B11</f>
        <v>CTUe</v>
      </c>
      <c r="C25" s="29">
        <f>'Farmed stages'!C11</f>
        <v>62.073944343440004</v>
      </c>
      <c r="D25" s="93">
        <f>'Farmed stages'!D11</f>
        <v>62.734951000000002</v>
      </c>
      <c r="E25" s="2">
        <f>'Farmed stages'!E11</f>
        <v>0.47216493667358517</v>
      </c>
      <c r="F25" s="2">
        <f>'Farmed stages'!F11</f>
        <v>0.12506319812783759</v>
      </c>
      <c r="G25" s="2">
        <f>'Farmed stages'!G11</f>
        <v>3.9512346539956923E-2</v>
      </c>
      <c r="H25" s="2">
        <f>'Farmed stages'!H11</f>
        <v>0.22837169685187109</v>
      </c>
      <c r="I25" s="2">
        <f>'Farmed stages'!I11</f>
        <v>2.128439901756663E-3</v>
      </c>
      <c r="J25" s="2">
        <f>'Farmed stages'!J11</f>
        <v>1.0029178693004891E-2</v>
      </c>
      <c r="K25" s="2">
        <f>'Farmed stages'!K11</f>
        <v>1.6689889952344964E-5</v>
      </c>
    </row>
    <row r="26" spans="1:11" x14ac:dyDescent="0.15">
      <c r="A26" s="2" t="str">
        <f>'Farmed stages'!A12</f>
        <v>Ecotoxicity, freshwater - metals</v>
      </c>
      <c r="B26" s="2" t="str">
        <f>'Farmed stages'!B12</f>
        <v>CTUe</v>
      </c>
      <c r="C26" s="29">
        <f>'Farmed stages'!C12</f>
        <v>73.701959898713994</v>
      </c>
      <c r="D26" s="93">
        <f>'Farmed stages'!D12</f>
        <v>74.020520000000005</v>
      </c>
      <c r="E26" s="2">
        <f>'Farmed stages'!E12</f>
        <v>0.38227631990681443</v>
      </c>
      <c r="F26" s="2">
        <f>'Farmed stages'!F12</f>
        <v>0.50363411028704097</v>
      </c>
      <c r="G26" s="2">
        <f>'Farmed stages'!G12</f>
        <v>5.2318093104974282E-2</v>
      </c>
      <c r="H26" s="2">
        <f>'Farmed stages'!H12</f>
        <v>3.6562552796469389E-2</v>
      </c>
      <c r="I26" s="2">
        <f>'Farmed stages'!I12</f>
        <v>6.6647717465729284E-3</v>
      </c>
      <c r="J26" s="2">
        <f>'Farmed stages'!J12</f>
        <v>8.9980026435032626E-3</v>
      </c>
      <c r="K26" s="2">
        <f>'Farmed stages'!K12</f>
        <v>1.3817419528592065E-6</v>
      </c>
    </row>
    <row r="27" spans="1:11" x14ac:dyDescent="0.15">
      <c r="A27" s="2" t="str">
        <f>'Farmed stages'!A13</f>
        <v>Ecotoxicity, freshwater - organics</v>
      </c>
      <c r="B27" s="2" t="str">
        <f>'Farmed stages'!B13</f>
        <v>CTUe</v>
      </c>
      <c r="C27" s="29">
        <f>'Farmed stages'!C13</f>
        <v>4.3775049544805995E-4</v>
      </c>
      <c r="D27" s="93">
        <f>'Farmed stages'!D13</f>
        <v>4.377505E-4</v>
      </c>
      <c r="E27" s="2">
        <f>'Farmed stages'!E13</f>
        <v>0.97352399239160847</v>
      </c>
      <c r="F27" s="2">
        <f>'Farmed stages'!F13</f>
        <v>3.9022080334862374E-7</v>
      </c>
      <c r="G27" s="2">
        <f>'Farmed stages'!G13</f>
        <v>2.6475334969381276E-2</v>
      </c>
      <c r="H27" s="2">
        <f>'Farmed stages'!H13</f>
        <v>2.0082193604377247E-7</v>
      </c>
      <c r="I27" s="2">
        <f>'Farmed stages'!I13</f>
        <v>9.0316226734439019E-10</v>
      </c>
      <c r="J27" s="2">
        <f>'Farmed stages'!J13</f>
        <v>8.0693107985736602E-8</v>
      </c>
      <c r="K27" s="2">
        <f>'Farmed stages'!K13</f>
        <v>1.0936393104706462E-17</v>
      </c>
    </row>
    <row r="28" spans="1:11" x14ac:dyDescent="0.15">
      <c r="A28" s="2" t="str">
        <f>'Farmed stages'!A14</f>
        <v>Particulate Matter</v>
      </c>
      <c r="B28" s="2" t="str">
        <f>'Farmed stages'!B14</f>
        <v>disease inc.</v>
      </c>
      <c r="C28" s="29">
        <f>'Farmed stages'!C14</f>
        <v>1.1246759760894002E-6</v>
      </c>
      <c r="D28" s="93">
        <f>'Farmed stages'!D14</f>
        <v>1.1298791999999999E-6</v>
      </c>
      <c r="E28" s="2">
        <f>'Farmed stages'!E14</f>
        <v>0.47323291447073007</v>
      </c>
      <c r="F28" s="2">
        <f>'Farmed stages'!F14</f>
        <v>0.15479011173095578</v>
      </c>
      <c r="G28" s="2">
        <f>'Farmed stages'!G14</f>
        <v>3.6156616540698287E-2</v>
      </c>
      <c r="H28" s="2">
        <f>'Farmed stages'!H14</f>
        <v>0.29876910073990054</v>
      </c>
      <c r="I28" s="2">
        <f>'Farmed stages'!I14</f>
        <v>4.0747120036604386E-3</v>
      </c>
      <c r="J28" s="2">
        <f>'Farmed stages'!J14</f>
        <v>6.3422252734533415E-3</v>
      </c>
      <c r="K28" s="2">
        <f>'Farmed stages'!K14</f>
        <v>9.5938699051061664E-6</v>
      </c>
    </row>
    <row r="29" spans="1:11" x14ac:dyDescent="0.15">
      <c r="A29" s="2" t="str">
        <f>'Farmed stages'!A15</f>
        <v>Eutrophication, marine</v>
      </c>
      <c r="B29" s="2" t="str">
        <f>'Farmed stages'!B15</f>
        <v>kg N eq</v>
      </c>
      <c r="C29" s="29">
        <f>'Farmed stages'!C15</f>
        <v>0.36586825825307995</v>
      </c>
      <c r="D29" s="93">
        <f>'Farmed stages'!D15</f>
        <v>0.36646140999999999</v>
      </c>
      <c r="E29" s="2">
        <f>'Farmed stages'!E15</f>
        <v>0.12062917731844114</v>
      </c>
      <c r="F29" s="2">
        <f>'Farmed stages'!F15</f>
        <v>2.4563770420836569E-2</v>
      </c>
      <c r="G29" s="2">
        <f>'Farmed stages'!G15</f>
        <v>5.6706881594654826E-3</v>
      </c>
      <c r="H29" s="2">
        <f>'Farmed stages'!H15</f>
        <v>0.44953861476070106</v>
      </c>
      <c r="I29" s="2">
        <f>'Farmed stages'!I15</f>
        <v>0.39774611958640704</v>
      </c>
      <c r="J29" s="2">
        <f>'Farmed stages'!J15</f>
        <v>3.0233986552472074E-4</v>
      </c>
      <c r="K29" s="2">
        <f>'Farmed stages'!K15</f>
        <v>8.9366610145729305E-7</v>
      </c>
    </row>
    <row r="30" spans="1:11" x14ac:dyDescent="0.15">
      <c r="A30" s="2" t="str">
        <f>'Farmed stages'!A16</f>
        <v>Eutrophication, freshwater</v>
      </c>
      <c r="B30" s="2" t="str">
        <f>'Farmed stages'!B16</f>
        <v>kg P eq</v>
      </c>
      <c r="C30" s="29">
        <f>'Farmed stages'!C16</f>
        <v>1.8658937377533701E-3</v>
      </c>
      <c r="D30" s="93">
        <f>'Farmed stages'!D16</f>
        <v>1.8880332E-3</v>
      </c>
      <c r="E30" s="2">
        <f>'Farmed stages'!E16</f>
        <v>0.79198250688128224</v>
      </c>
      <c r="F30" s="2">
        <f>'Farmed stages'!F16</f>
        <v>0.15300386309444558</v>
      </c>
      <c r="G30" s="2">
        <f>'Farmed stages'!G16</f>
        <v>3.7300799928618171E-2</v>
      </c>
      <c r="H30" s="2">
        <f>'Farmed stages'!H16</f>
        <v>1.4647538306713863E-2</v>
      </c>
      <c r="I30" s="2">
        <f>'Farmed stages'!I16</f>
        <v>7.773549857916502E-4</v>
      </c>
      <c r="J30" s="2">
        <f>'Farmed stages'!J16</f>
        <v>1.4906584141007716E-3</v>
      </c>
      <c r="K30" s="2">
        <f>'Farmed stages'!K16</f>
        <v>3.1883349944477593E-7</v>
      </c>
    </row>
    <row r="31" spans="1:11" x14ac:dyDescent="0.15">
      <c r="A31" s="2" t="str">
        <f>'Farmed stages'!A17</f>
        <v>Eutrophication, terrestrial</v>
      </c>
      <c r="B31" s="2" t="str">
        <f>'Farmed stages'!B17</f>
        <v>mol N eq</v>
      </c>
      <c r="C31" s="29">
        <f>'Farmed stages'!C17</f>
        <v>0.38649748561900005</v>
      </c>
      <c r="D31" s="93">
        <f>'Farmed stages'!D17</f>
        <v>0.38879627999999999</v>
      </c>
      <c r="E31" s="2">
        <f>'Farmed stages'!E17</f>
        <v>0.58652218561510883</v>
      </c>
      <c r="F31" s="2">
        <f>'Farmed stages'!F17</f>
        <v>0.15137492267588473</v>
      </c>
      <c r="G31" s="2">
        <f>'Farmed stages'!G17</f>
        <v>3.4388764466897766E-2</v>
      </c>
      <c r="H31" s="2">
        <f>'Farmed stages'!H17</f>
        <v>0.20135239398870308</v>
      </c>
      <c r="I31" s="2">
        <f>'Farmed stages'!I17</f>
        <v>7.0253401407031511E-3</v>
      </c>
      <c r="J31" s="2">
        <f>'Farmed stages'!J17</f>
        <v>3.1233362309373235E-3</v>
      </c>
      <c r="K31" s="2">
        <f>'Farmed stages'!K17</f>
        <v>9.3578735556519228E-6</v>
      </c>
    </row>
    <row r="32" spans="1:11" x14ac:dyDescent="0.15">
      <c r="A32" s="2" t="str">
        <f>'Farmed stages'!A18</f>
        <v>Human toxicity, cancer</v>
      </c>
      <c r="B32" s="2" t="str">
        <f>'Farmed stages'!B18</f>
        <v>CTUh</v>
      </c>
      <c r="C32" s="29">
        <f>'Farmed stages'!C18</f>
        <v>8.3881135528320011E-9</v>
      </c>
      <c r="D32" s="93">
        <f>'Farmed stages'!D18</f>
        <v>8.6886610000000004E-9</v>
      </c>
      <c r="E32" s="2">
        <f>'Farmed stages'!E18</f>
        <v>0.72173045367942823</v>
      </c>
      <c r="F32" s="2">
        <f>'Farmed stages'!F18</f>
        <v>0.10108235715451595</v>
      </c>
      <c r="G32" s="2">
        <f>'Farmed stages'!G18</f>
        <v>4.2342658782925695E-2</v>
      </c>
      <c r="H32" s="2">
        <f>'Farmed stages'!H18</f>
        <v>7.0015014258088745E-2</v>
      </c>
      <c r="I32" s="2">
        <f>'Farmed stages'!I18</f>
        <v>2.0517719379453776E-3</v>
      </c>
      <c r="J32" s="2">
        <f>'Farmed stages'!J18</f>
        <v>5.5890232892915337E-3</v>
      </c>
      <c r="K32" s="2">
        <f>'Farmed stages'!K18</f>
        <v>5.7695219187466423E-6</v>
      </c>
    </row>
    <row r="33" spans="1:11" x14ac:dyDescent="0.15">
      <c r="A33" s="2" t="str">
        <f>'Farmed stages'!A19</f>
        <v>Human toxicity, cancer - inorganics</v>
      </c>
      <c r="B33" s="2" t="str">
        <f>'Farmed stages'!B19</f>
        <v>CTUh</v>
      </c>
      <c r="C33" s="29">
        <f>'Farmed stages'!C19</f>
        <v>4.2164109699999998E-20</v>
      </c>
      <c r="D33" s="93">
        <f>'Farmed stages'!D19</f>
        <v>4.2574308999999999E-20</v>
      </c>
      <c r="E33" s="2">
        <f>'Farmed stages'!E19</f>
        <v>0.97352481273902014</v>
      </c>
      <c r="F33" s="2">
        <f>'Farmed stages'!F19</f>
        <v>0</v>
      </c>
      <c r="G33" s="2">
        <f>'Farmed stages'!G19</f>
        <v>2.6475187260979926E-2</v>
      </c>
      <c r="H33" s="2">
        <f>'Farmed stages'!H19</f>
        <v>0</v>
      </c>
      <c r="I33" s="2">
        <f>'Farmed stages'!I19</f>
        <v>0</v>
      </c>
      <c r="J33" s="2">
        <f>'Farmed stages'!J19</f>
        <v>0</v>
      </c>
      <c r="K33" s="2">
        <f>'Farmed stages'!K19</f>
        <v>0</v>
      </c>
    </row>
    <row r="34" spans="1:11" x14ac:dyDescent="0.15">
      <c r="A34" s="2" t="str">
        <f>'Farmed stages'!A20</f>
        <v>Human toxicity, cancer - metals</v>
      </c>
      <c r="B34" s="2" t="str">
        <f>'Farmed stages'!B20</f>
        <v>CTUh</v>
      </c>
      <c r="C34" s="29">
        <f>'Farmed stages'!C20</f>
        <v>6.6928609411619998E-9</v>
      </c>
      <c r="D34" s="93">
        <f>'Farmed stages'!D20</f>
        <v>6.9854182000000003E-9</v>
      </c>
      <c r="E34" s="2">
        <f>'Farmed stages'!E20</f>
        <v>0.79018913533287916</v>
      </c>
      <c r="F34" s="2">
        <f>'Farmed stages'!F20</f>
        <v>8.039343633913644E-2</v>
      </c>
      <c r="G34" s="2">
        <f>'Farmed stages'!G20</f>
        <v>3.2579672865897379E-2</v>
      </c>
      <c r="H34" s="2">
        <f>'Farmed stages'!H20</f>
        <v>6.7911189847773404E-2</v>
      </c>
      <c r="I34" s="2">
        <f>'Farmed stages'!I20</f>
        <v>2.0161945868334718E-3</v>
      </c>
      <c r="J34" s="2">
        <f>'Farmed stages'!J20</f>
        <v>3.1001308980427803E-3</v>
      </c>
      <c r="K34" s="2">
        <f>'Farmed stages'!K20</f>
        <v>2.9273732372808557E-6</v>
      </c>
    </row>
    <row r="35" spans="1:11" x14ac:dyDescent="0.15">
      <c r="A35" s="2" t="str">
        <f>'Farmed stages'!A21</f>
        <v>Human toxicity, cancer - organics</v>
      </c>
      <c r="B35" s="2" t="str">
        <f>'Farmed stages'!B21</f>
        <v>CTUh</v>
      </c>
      <c r="C35" s="29">
        <f>'Farmed stages'!C21</f>
        <v>1.6952525613702E-9</v>
      </c>
      <c r="D35" s="93">
        <f>'Farmed stages'!D21</f>
        <v>1.7032428000000001E-9</v>
      </c>
      <c r="E35" s="2">
        <f>'Farmed stages'!E21</f>
        <v>0.45145541581215237</v>
      </c>
      <c r="F35" s="2">
        <f>'Farmed stages'!F21</f>
        <v>0.18276226626053826</v>
      </c>
      <c r="G35" s="2">
        <f>'Farmed stages'!G21</f>
        <v>8.0886950490237697E-2</v>
      </c>
      <c r="H35" s="2">
        <f>'Farmed stages'!H21</f>
        <v>7.8320919859094437E-2</v>
      </c>
      <c r="I35" s="2">
        <f>'Farmed stages'!I21</f>
        <v>2.1922312844029589E-3</v>
      </c>
      <c r="J35" s="2">
        <f>'Farmed stages'!J21</f>
        <v>1.5415176237149069E-2</v>
      </c>
      <c r="K35" s="2">
        <f>'Farmed stages'!K21</f>
        <v>1.699033150359605E-5</v>
      </c>
    </row>
    <row r="36" spans="1:11" x14ac:dyDescent="0.15">
      <c r="A36" s="2" t="str">
        <f>'Farmed stages'!A22</f>
        <v>Human toxicity, non-cancer</v>
      </c>
      <c r="B36" s="2" t="str">
        <f>'Farmed stages'!B22</f>
        <v>CTUh</v>
      </c>
      <c r="C36" s="29">
        <f>'Farmed stages'!C22</f>
        <v>3.7147943779383002E-7</v>
      </c>
      <c r="D36" s="93">
        <f>'Farmed stages'!D22</f>
        <v>4.0395176999999998E-7</v>
      </c>
      <c r="E36" s="2">
        <f>'Farmed stages'!E22</f>
        <v>0.62695222482074153</v>
      </c>
      <c r="F36" s="2">
        <f>'Farmed stages'!F22</f>
        <v>0.11713736635983121</v>
      </c>
      <c r="G36" s="2">
        <f>'Farmed stages'!G22</f>
        <v>2.8508237395033269E-2</v>
      </c>
      <c r="H36" s="2">
        <f>'Farmed stages'!H22</f>
        <v>4.9019625711036997E-2</v>
      </c>
      <c r="I36" s="2">
        <f>'Farmed stages'!I22</f>
        <v>0.1474422846262575</v>
      </c>
      <c r="J36" s="2">
        <f>'Farmed stages'!J22</f>
        <v>2.7433176545442867E-3</v>
      </c>
      <c r="K36" s="2">
        <f>'Farmed stages'!K22</f>
        <v>3.1981204856333295E-6</v>
      </c>
    </row>
    <row r="37" spans="1:11" x14ac:dyDescent="0.15">
      <c r="A37" s="2" t="str">
        <f>'Farmed stages'!A23</f>
        <v>Human toxicity, non-cancer - inorganics</v>
      </c>
      <c r="B37" s="2" t="str">
        <f>'Farmed stages'!B23</f>
        <v>CTUh</v>
      </c>
      <c r="C37" s="29">
        <f>'Farmed stages'!C23</f>
        <v>3.8015657275960007E-8</v>
      </c>
      <c r="D37" s="93">
        <f>'Farmed stages'!D23</f>
        <v>3.8563362999999999E-8</v>
      </c>
      <c r="E37" s="2">
        <f>'Farmed stages'!E23</f>
        <v>0.47355361685102904</v>
      </c>
      <c r="F37" s="2">
        <f>'Farmed stages'!F23</f>
        <v>0.17734920248935099</v>
      </c>
      <c r="G37" s="2">
        <f>'Farmed stages'!G23</f>
        <v>6.0175510932086888E-2</v>
      </c>
      <c r="H37" s="2">
        <f>'Farmed stages'!H23</f>
        <v>0.22571450593927189</v>
      </c>
      <c r="I37" s="2">
        <f>'Farmed stages'!I23</f>
        <v>1.1093787145084943E-3</v>
      </c>
      <c r="J37" s="2">
        <f>'Farmed stages'!J23</f>
        <v>1.1084171896363961E-2</v>
      </c>
      <c r="K37" s="2">
        <f>'Farmed stages'!K23</f>
        <v>1.1867185321172575E-5</v>
      </c>
    </row>
    <row r="38" spans="1:11" x14ac:dyDescent="0.15">
      <c r="A38" s="2" t="str">
        <f>'Farmed stages'!A24</f>
        <v>Human toxicity, non-cancer - metals</v>
      </c>
      <c r="B38" s="2" t="str">
        <f>'Farmed stages'!B24</f>
        <v>CTUh</v>
      </c>
      <c r="C38" s="29">
        <f>'Farmed stages'!C24</f>
        <v>2.3524186931086994E-7</v>
      </c>
      <c r="D38" s="93">
        <f>'Farmed stages'!D24</f>
        <v>2.6657587E-7</v>
      </c>
      <c r="E38" s="2">
        <f>'Farmed stages'!E24</f>
        <v>0.7375557782646085</v>
      </c>
      <c r="F38" s="2">
        <f>'Farmed stages'!F24</f>
        <v>0.15193116388974603</v>
      </c>
      <c r="G38" s="2">
        <f>'Farmed stages'!G24</f>
        <v>3.0355963931587546E-2</v>
      </c>
      <c r="H38" s="2">
        <f>'Farmed stages'!H24</f>
        <v>4.0319002428373128E-2</v>
      </c>
      <c r="I38" s="2">
        <f>'Farmed stages'!I24</f>
        <v>1.1582524437430573E-3</v>
      </c>
      <c r="J38" s="2">
        <f>'Farmed stages'!J24</f>
        <v>2.5390150645789021E-3</v>
      </c>
      <c r="K38" s="2">
        <f>'Farmed stages'!K24</f>
        <v>3.1115752571779844E-6</v>
      </c>
    </row>
    <row r="39" spans="1:11" x14ac:dyDescent="0.15">
      <c r="A39" s="2" t="str">
        <f>'Farmed stages'!A25</f>
        <v>Human toxicity, non-cancer - organics</v>
      </c>
      <c r="B39" s="2" t="str">
        <f>'Farmed stages'!B25</f>
        <v>CTUh</v>
      </c>
      <c r="C39" s="29">
        <f>'Farmed stages'!C25</f>
        <v>9.9040428731432494E-8</v>
      </c>
      <c r="D39" s="93">
        <f>'Farmed stages'!D25</f>
        <v>9.9620453000000003E-8</v>
      </c>
      <c r="E39" s="2">
        <f>'Farmed stages'!E25</f>
        <v>0.42202069937864511</v>
      </c>
      <c r="F39" s="2">
        <f>'Farmed stages'!F25</f>
        <v>1.1406930628940741E-2</v>
      </c>
      <c r="G39" s="2">
        <f>'Farmed stages'!G25</f>
        <v>1.2443212491959647E-2</v>
      </c>
      <c r="H39" s="2">
        <f>'Farmed stages'!H25</f>
        <v>2.7074338574111867E-3</v>
      </c>
      <c r="I39" s="2">
        <f>'Farmed stages'!I25</f>
        <v>0.54985733298543982</v>
      </c>
      <c r="J39" s="2">
        <f>'Farmed stages'!J25</f>
        <v>1.9339812282053476E-4</v>
      </c>
      <c r="K39" s="2">
        <f>'Farmed stages'!K25</f>
        <v>1.4775777111873108E-7</v>
      </c>
    </row>
    <row r="40" spans="1:11" x14ac:dyDescent="0.15">
      <c r="A40" s="2" t="str">
        <f>'Farmed stages'!A26</f>
        <v>Ionising radiation</v>
      </c>
      <c r="B40" s="2" t="str">
        <f>'Farmed stages'!B26</f>
        <v>kBq U-235 eq</v>
      </c>
      <c r="C40" s="29">
        <f>'Farmed stages'!C26</f>
        <v>1.3900422965177999</v>
      </c>
      <c r="D40" s="93">
        <f>'Farmed stages'!D26</f>
        <v>1.4045704999999999</v>
      </c>
      <c r="E40" s="2">
        <f>'Farmed stages'!E26</f>
        <v>0.49298197739497707</v>
      </c>
      <c r="F40" s="2">
        <f>'Farmed stages'!F26</f>
        <v>0.14471945961928073</v>
      </c>
      <c r="G40" s="2">
        <f>'Farmed stages'!G26</f>
        <v>0.24093246719108838</v>
      </c>
      <c r="H40" s="2">
        <f>'Farmed stages'!H26</f>
        <v>2.9136365203748588E-2</v>
      </c>
      <c r="I40" s="2">
        <f>'Farmed stages'!I26</f>
        <v>4.0850693638783721E-3</v>
      </c>
      <c r="J40" s="2">
        <f>'Farmed stages'!J26</f>
        <v>3.9175067648240219E-2</v>
      </c>
      <c r="K40" s="2">
        <f>'Farmed stages'!K26</f>
        <v>6.4463452820446286E-6</v>
      </c>
    </row>
    <row r="41" spans="1:11" x14ac:dyDescent="0.15">
      <c r="A41" s="2" t="str">
        <f>'Farmed stages'!A27</f>
        <v>Land use</v>
      </c>
      <c r="B41" s="2" t="str">
        <f>'Farmed stages'!B27</f>
        <v>Pt</v>
      </c>
      <c r="C41" s="29">
        <f>'Farmed stages'!C27</f>
        <v>534.11328130651998</v>
      </c>
      <c r="D41" s="93">
        <f>'Farmed stages'!D27</f>
        <v>541.86319000000003</v>
      </c>
      <c r="E41" s="2">
        <f>'Farmed stages'!E27</f>
        <v>0.82922974488968859</v>
      </c>
      <c r="F41" s="2">
        <f>'Farmed stages'!F27</f>
        <v>0.11989055363566434</v>
      </c>
      <c r="G41" s="2">
        <f>'Farmed stages'!G27</f>
        <v>2.7419462336109531E-2</v>
      </c>
      <c r="H41" s="2">
        <f>'Farmed stages'!H27</f>
        <v>1.7162053108991101E-2</v>
      </c>
      <c r="I41" s="2">
        <f>'Farmed stages'!I27</f>
        <v>1.9662997284602062E-4</v>
      </c>
      <c r="J41" s="2">
        <f>'Farmed stages'!J27</f>
        <v>1.517602048796133E-3</v>
      </c>
      <c r="K41" s="2">
        <f>'Farmed stages'!K27</f>
        <v>1.5849196408845533E-6</v>
      </c>
    </row>
    <row r="42" spans="1:11" x14ac:dyDescent="0.15">
      <c r="A42" s="2" t="str">
        <f>'Farmed stages'!A28</f>
        <v>Ozone depletion</v>
      </c>
      <c r="B42" s="2" t="str">
        <f>'Farmed stages'!B28</f>
        <v>kg CFC11 eq</v>
      </c>
      <c r="C42" s="29">
        <f>'Farmed stages'!C28</f>
        <v>7.5262309395503179E-7</v>
      </c>
      <c r="D42" s="93">
        <f>'Farmed stages'!D28</f>
        <v>7.8879660000000002E-7</v>
      </c>
      <c r="E42" s="2">
        <f>'Farmed stages'!E28</f>
        <v>0.37769419020376788</v>
      </c>
      <c r="F42" s="2">
        <f>'Farmed stages'!F28</f>
        <v>0.52562148727213553</v>
      </c>
      <c r="G42" s="2">
        <f>'Farmed stages'!G28</f>
        <v>4.692471342383512E-2</v>
      </c>
      <c r="H42" s="2">
        <f>'Farmed stages'!H28</f>
        <v>1.9361744433623058E-2</v>
      </c>
      <c r="I42" s="2">
        <f>'Farmed stages'!I28</f>
        <v>2.9569586927038531E-2</v>
      </c>
      <c r="J42" s="2">
        <f>'Farmed stages'!J28</f>
        <v>8.1304480943360626E-4</v>
      </c>
      <c r="K42" s="2">
        <f>'Farmed stages'!K28</f>
        <v>9.1349288312042959E-9</v>
      </c>
    </row>
    <row r="43" spans="1:11" x14ac:dyDescent="0.15">
      <c r="A43" s="2" t="str">
        <f>'Farmed stages'!A29</f>
        <v>Photochemical ozone formation</v>
      </c>
      <c r="B43" s="2" t="str">
        <f>'Farmed stages'!B29</f>
        <v>kg NMVOC eq</v>
      </c>
      <c r="C43" s="29">
        <f>'Farmed stages'!C29</f>
        <v>7.0594915298590008E-2</v>
      </c>
      <c r="D43" s="93">
        <f>'Farmed stages'!D29</f>
        <v>7.0935942000000002E-2</v>
      </c>
      <c r="E43" s="2">
        <f>'Farmed stages'!E29</f>
        <v>0.43918844393909556</v>
      </c>
      <c r="F43" s="2">
        <f>'Farmed stages'!F29</f>
        <v>0.20139467467119357</v>
      </c>
      <c r="G43" s="2">
        <f>'Farmed stages'!G29</f>
        <v>2.7398910981321516E-2</v>
      </c>
      <c r="H43" s="2">
        <f>'Farmed stages'!H29</f>
        <v>0.28991831654494221</v>
      </c>
      <c r="I43" s="2">
        <f>'Farmed stages'!I29</f>
        <v>1.0005729690479677E-2</v>
      </c>
      <c r="J43" s="2">
        <f>'Farmed stages'!J29</f>
        <v>4.0874472159861536E-3</v>
      </c>
      <c r="K43" s="2">
        <f>'Farmed stages'!K29</f>
        <v>1.1498645285805916E-5</v>
      </c>
    </row>
    <row r="44" spans="1:11" x14ac:dyDescent="0.15">
      <c r="A44" s="2" t="str">
        <f>'Farmed stages'!A30</f>
        <v>Resource use, fossils</v>
      </c>
      <c r="B44" s="2" t="str">
        <f>'Farmed stages'!B30</f>
        <v>MJ</v>
      </c>
      <c r="C44" s="29">
        <f>'Farmed stages'!C30</f>
        <v>89.871379907600002</v>
      </c>
      <c r="D44" s="93">
        <f>'Farmed stages'!D30</f>
        <v>87.366240000000005</v>
      </c>
      <c r="E44" s="2">
        <f>'Farmed stages'!E30</f>
        <v>0.47067281089363677</v>
      </c>
      <c r="F44" s="2">
        <f>'Farmed stages'!F30</f>
        <v>0</v>
      </c>
      <c r="G44" s="2">
        <f>'Farmed stages'!G30</f>
        <v>7.4318444947290493E-2</v>
      </c>
      <c r="H44" s="2">
        <f>'Farmed stages'!H30</f>
        <v>0.22561499579562286</v>
      </c>
      <c r="I44" s="2">
        <f>'Farmed stages'!I30</f>
        <v>1.404847462337931E-2</v>
      </c>
      <c r="J44" s="2">
        <f>'Farmed stages'!J30</f>
        <v>2.5872397891193055E-2</v>
      </c>
      <c r="K44" s="2">
        <f>'Farmed stages'!K30</f>
        <v>2.2436456434441404E-5</v>
      </c>
    </row>
    <row r="45" spans="1:11" x14ac:dyDescent="0.15">
      <c r="A45" s="2" t="str">
        <f>'Farmed stages'!A31</f>
        <v>Resource use, minerals and metals</v>
      </c>
      <c r="B45" s="2" t="str">
        <f>'Farmed stages'!B31</f>
        <v>kg Sb eq</v>
      </c>
      <c r="C45" s="29">
        <f>'Farmed stages'!C31</f>
        <v>5.7229291617690997E-5</v>
      </c>
      <c r="D45" s="93">
        <f>'Farmed stages'!D31</f>
        <v>5.7507893E-5</v>
      </c>
      <c r="E45" s="2">
        <f>'Farmed stages'!E31</f>
        <v>0.22674636769378831</v>
      </c>
      <c r="F45" s="2">
        <f>'Farmed stages'!F31</f>
        <v>1.9697600094905419E-2</v>
      </c>
      <c r="G45" s="2">
        <f>'Farmed stages'!G31</f>
        <v>0.3798239046048324</v>
      </c>
      <c r="H45" s="2">
        <f>'Farmed stages'!H31</f>
        <v>0.28653491134478609</v>
      </c>
      <c r="I45" s="2">
        <f>'Farmed stages'!I31</f>
        <v>8.4360390693837985E-5</v>
      </c>
      <c r="J45" s="2">
        <f>'Farmed stages'!J31</f>
        <v>8.4187673196895477E-2</v>
      </c>
      <c r="K45" s="2">
        <f>'Farmed stages'!K31</f>
        <v>4.0049239387955119E-6</v>
      </c>
    </row>
    <row r="46" spans="1:11" x14ac:dyDescent="0.15">
      <c r="A46" s="2" t="str">
        <f>'Farmed stages'!A32</f>
        <v>Water use</v>
      </c>
      <c r="B46" s="2" t="str">
        <f>'Farmed stages'!B32</f>
        <v>m3 depriv.</v>
      </c>
      <c r="C46" s="29">
        <f>'Farmed stages'!C32</f>
        <v>5.2249720378005993</v>
      </c>
      <c r="D46" s="93">
        <f>'Farmed stages'!D32</f>
        <v>4.9423272999999996</v>
      </c>
      <c r="E46" s="2">
        <f>'Farmed stages'!E32</f>
        <v>4.9458320184384889E-2</v>
      </c>
      <c r="F46" s="2">
        <f>'Farmed stages'!F32</f>
        <v>4.6615746120342243E-2</v>
      </c>
      <c r="G46" s="2">
        <f>'Farmed stages'!G32</f>
        <v>7.2972593392192781E-2</v>
      </c>
      <c r="H46" s="2">
        <f>'Farmed stages'!H32</f>
        <v>0.38845245205453049</v>
      </c>
      <c r="I46" s="2">
        <f>'Farmed stages'!I32</f>
        <v>2.7035871001419316E-5</v>
      </c>
      <c r="J46" s="2">
        <f>'Farmed stages'!J32</f>
        <v>6.9898255408412532E-2</v>
      </c>
      <c r="K46" s="2">
        <f>'Farmed stages'!K32</f>
        <v>2.5078740910383552E-6</v>
      </c>
    </row>
    <row r="48" spans="1:11" x14ac:dyDescent="0.15">
      <c r="A48" s="60" t="str">
        <f>'Farmed stages'!A36</f>
        <v>Impact</v>
      </c>
      <c r="B48" s="60" t="str">
        <f>'Farmed stages'!B36</f>
        <v>Seleced stages</v>
      </c>
      <c r="C48" s="60" t="str">
        <f>'Farmed stages'!C35</f>
        <v>Most important stages for each category. Only stages that contribute with more than 1% of the total</v>
      </c>
      <c r="D48" s="60"/>
      <c r="E48" s="60"/>
      <c r="F48" s="60"/>
      <c r="G48" s="60"/>
      <c r="H48" s="60"/>
      <c r="I48" s="60"/>
      <c r="J48" s="60"/>
    </row>
    <row r="49" spans="1:10" ht="42" x14ac:dyDescent="0.15">
      <c r="A49" s="49" t="str">
        <f>'Farmed stages'!A37</f>
        <v>Acidification</v>
      </c>
      <c r="B49" s="49" t="str">
        <f>'Farmed stages'!B37</f>
        <v>Raw material acquisition - Salmonid feed (58%)</v>
      </c>
      <c r="C49" s="49" t="str">
        <f>'Farmed stages'!C37</f>
        <v>Raw material acquistition - Bass and Sea bream feed (17%)</v>
      </c>
      <c r="D49" s="49" t="str">
        <f>'Farmed stages'!D37</f>
        <v>Prod. - Farming/grow out (16%)</v>
      </c>
      <c r="E49" s="49" t="str">
        <f>'Farmed stages'!E37</f>
        <v>Prod. - Hatchery and juvenile production (4%)</v>
      </c>
      <c r="F49" s="49" t="str">
        <f>'Farmed stages'!F37</f>
        <v>Distribution - Packaging (transport and consumer) (4%)</v>
      </c>
      <c r="G49" s="49" t="str">
        <f>'Farmed stages'!G37</f>
        <v>Prod.-Bass &amp; Sea bream grow out and juvenile (1%)</v>
      </c>
      <c r="H49" s="49" t="str">
        <f>'Farmed stages'!H37</f>
        <v>---</v>
      </c>
      <c r="I49" s="49"/>
      <c r="J49" s="49"/>
    </row>
    <row r="50" spans="1:10" ht="48.75" customHeight="1" x14ac:dyDescent="0.15">
      <c r="A50" s="49" t="str">
        <f>'Farmed stages'!A38</f>
        <v>Climate change</v>
      </c>
      <c r="B50" s="49" t="str">
        <f>'Farmed stages'!B38</f>
        <v>Raw material acquisition - Salmonid feed (59%)</v>
      </c>
      <c r="C50" s="49" t="str">
        <f>'Farmed stages'!C38</f>
        <v>Raw material acquistition - Bass and Sea bream feed (17%)</v>
      </c>
      <c r="D50" s="49" t="str">
        <f>'Farmed stages'!D38</f>
        <v>Prod. - Farming/grow out (10%)</v>
      </c>
      <c r="E50" s="49" t="str">
        <f>'Farmed stages'!E38</f>
        <v>Distribution - Packaging (transport and consumer) (8%)</v>
      </c>
      <c r="F50" s="49" t="str">
        <f>'Farmed stages'!F38</f>
        <v>Prod. - Hatchery and juvenile production (5%)</v>
      </c>
      <c r="G50" s="49" t="str">
        <f>'Farmed stages'!G38</f>
        <v>---</v>
      </c>
      <c r="H50" s="49" t="str">
        <f>'Farmed stages'!H38</f>
        <v>---</v>
      </c>
      <c r="I50" s="57"/>
      <c r="J50" s="2"/>
    </row>
    <row r="51" spans="1:10" ht="42" x14ac:dyDescent="0.15">
      <c r="A51" s="49" t="str">
        <f>'Farmed stages'!A39</f>
        <v>Climate change - Biogenic</v>
      </c>
      <c r="B51" s="49" t="str">
        <f>'Farmed stages'!B39</f>
        <v>End of life - Fish waste handling (75%)</v>
      </c>
      <c r="C51" s="49" t="str">
        <f>'Farmed stages'!C39</f>
        <v>Raw material acquisition - Salmonid feed (19%)</v>
      </c>
      <c r="D51" s="49" t="str">
        <f>'Farmed stages'!D39</f>
        <v>Raw material acquistition - Bass and Sea bream feed (3%)</v>
      </c>
      <c r="E51" s="49" t="str">
        <f>'Farmed stages'!E39</f>
        <v>Prod. - Hatchery and juvenile production (2%)</v>
      </c>
      <c r="F51" s="49" t="str">
        <f>'Farmed stages'!F39</f>
        <v>---</v>
      </c>
      <c r="G51" s="49" t="str">
        <f>'Farmed stages'!G39</f>
        <v>---</v>
      </c>
      <c r="H51" s="49" t="str">
        <f>'Farmed stages'!H39</f>
        <v>---</v>
      </c>
      <c r="I51" s="57"/>
      <c r="J51" s="2"/>
    </row>
    <row r="52" spans="1:10" ht="51" customHeight="1" x14ac:dyDescent="0.15">
      <c r="A52" s="49" t="str">
        <f>'Farmed stages'!A40</f>
        <v>Climate change - Fossil</v>
      </c>
      <c r="B52" s="49" t="str">
        <f>'Farmed stages'!B40</f>
        <v>Raw material acquisition - Salmonid feed (43%)</v>
      </c>
      <c r="C52" s="49" t="str">
        <f>'Farmed stages'!C40</f>
        <v>Raw material acquistition - Bass and Sea bream feed (23%)</v>
      </c>
      <c r="D52" s="49" t="str">
        <f>'Farmed stages'!D40</f>
        <v>Prod. - Farming/grow out (15%)</v>
      </c>
      <c r="E52" s="49" t="str">
        <f>'Farmed stages'!E40</f>
        <v>Distribution - Packaging (transport and consumer) (11%)</v>
      </c>
      <c r="F52" s="49" t="str">
        <f>'Farmed stages'!F40</f>
        <v>Prod. - Hatchery and juvenile production (6%)</v>
      </c>
      <c r="G52" s="49" t="str">
        <f>'Farmed stages'!G40</f>
        <v>Consumption - Consumer (1%)</v>
      </c>
      <c r="H52" s="49" t="str">
        <f>'Farmed stages'!H40</f>
        <v>---</v>
      </c>
      <c r="I52" s="57"/>
      <c r="J52" s="2"/>
    </row>
    <row r="53" spans="1:10" ht="28" x14ac:dyDescent="0.15">
      <c r="A53" s="49" t="str">
        <f>'Farmed stages'!A41</f>
        <v>Climate change - Land Use and LU Change</v>
      </c>
      <c r="B53" s="49" t="str">
        <f>'Farmed stages'!B41</f>
        <v>Raw material acquisition - Salmonid feed (94%)</v>
      </c>
      <c r="C53" s="49" t="str">
        <f>'Farmed stages'!C41</f>
        <v>Raw material acquistition - Bass and Sea bream feed (4%)</v>
      </c>
      <c r="D53" s="49" t="str">
        <f>'Farmed stages'!D41</f>
        <v>Prod. - Hatchery and juvenile production (3%)</v>
      </c>
      <c r="E53" s="49" t="str">
        <f>'Farmed stages'!E41</f>
        <v>---</v>
      </c>
      <c r="F53" s="49" t="str">
        <f>'Farmed stages'!F41</f>
        <v>---</v>
      </c>
      <c r="G53" s="49" t="str">
        <f>'Farmed stages'!G41</f>
        <v>---</v>
      </c>
      <c r="H53" s="49" t="str">
        <f>'Farmed stages'!H41</f>
        <v>---</v>
      </c>
      <c r="I53" s="57"/>
      <c r="J53" s="2"/>
    </row>
    <row r="54" spans="1:10" ht="42" x14ac:dyDescent="0.15">
      <c r="A54" s="49" t="str">
        <f>'Farmed stages'!A42</f>
        <v>Ecotoxicity, freshwater - part 1</v>
      </c>
      <c r="B54" s="49" t="str">
        <f>'Farmed stages'!B42</f>
        <v>Raw material acquisition - Salmonid feed (80%)</v>
      </c>
      <c r="C54" s="49" t="str">
        <f>'Farmed stages'!C42</f>
        <v>Raw material acquistition - Bass and Sea bream feed (7%)</v>
      </c>
      <c r="D54" s="49" t="str">
        <f>'Farmed stages'!D42</f>
        <v>Prod. - Farming/grow out (5%)</v>
      </c>
      <c r="E54" s="49" t="str">
        <f>'Farmed stages'!E42</f>
        <v>Prod. - Hatchery and juvenile production (4%)</v>
      </c>
      <c r="F54" s="49" t="str">
        <f>'Farmed stages'!F42</f>
        <v>Distribution - Packaging (transport and consumer) (3%)</v>
      </c>
      <c r="G54" s="49" t="str">
        <f>'Farmed stages'!G42</f>
        <v>---</v>
      </c>
      <c r="H54" s="49" t="str">
        <f>'Farmed stages'!H42</f>
        <v>---</v>
      </c>
      <c r="I54" s="57"/>
      <c r="J54" s="2"/>
    </row>
    <row r="55" spans="1:10" ht="28" x14ac:dyDescent="0.15">
      <c r="A55" s="49" t="str">
        <f>'Farmed stages'!A43</f>
        <v>Ecotoxicity, freshwater - part 2</v>
      </c>
      <c r="B55" s="49" t="str">
        <f>'Farmed stages'!B43</f>
        <v>Raw material acquisition - Salmonid feed (87%)</v>
      </c>
      <c r="C55" s="49" t="str">
        <f>'Farmed stages'!C43</f>
        <v>Raw material acquistition - Bass and Sea bream feed (9%)</v>
      </c>
      <c r="D55" s="49" t="str">
        <f>'Farmed stages'!D43</f>
        <v>Prod. - Hatchery and juvenile production (3%)</v>
      </c>
      <c r="E55" s="49" t="str">
        <f>'Farmed stages'!E43</f>
        <v>---</v>
      </c>
      <c r="F55" s="49" t="str">
        <f>'Farmed stages'!F43</f>
        <v>---</v>
      </c>
      <c r="G55" s="49" t="str">
        <f>'Farmed stages'!G43</f>
        <v>---</v>
      </c>
      <c r="H55" s="49" t="str">
        <f>'Farmed stages'!H43</f>
        <v>---</v>
      </c>
      <c r="I55" s="57"/>
      <c r="J55" s="2"/>
    </row>
    <row r="56" spans="1:10" ht="42" x14ac:dyDescent="0.15">
      <c r="A56" s="49" t="str">
        <f>'Farmed stages'!A44</f>
        <v>Ecotoxicity, freshwater - inorganics</v>
      </c>
      <c r="B56" s="49" t="str">
        <f>'Farmed stages'!B44</f>
        <v>Raw material acquisition - Salmonid feed (47%)</v>
      </c>
      <c r="C56" s="49" t="str">
        <f>'Farmed stages'!C44</f>
        <v>Prod. - Farming/grow out (23%)</v>
      </c>
      <c r="D56" s="49" t="str">
        <f>'Farmed stages'!D44</f>
        <v>Raw material acquistition - Bass and Sea bream feed (13%)</v>
      </c>
      <c r="E56" s="49" t="str">
        <f>'Farmed stages'!E44</f>
        <v>Distribution - Packaging (transport and consumer) (12%)</v>
      </c>
      <c r="F56" s="49" t="str">
        <f>'Farmed stages'!F44</f>
        <v>Prod. - Hatchery and juvenile production (4%)</v>
      </c>
      <c r="G56" s="49" t="str">
        <f>'Farmed stages'!G44</f>
        <v>Production - Preparation (1%)</v>
      </c>
      <c r="H56" s="49" t="str">
        <f>'Farmed stages'!H44</f>
        <v>---</v>
      </c>
      <c r="I56" s="57"/>
      <c r="J56" s="2"/>
    </row>
    <row r="57" spans="1:10" ht="28" x14ac:dyDescent="0.15">
      <c r="A57" s="49" t="str">
        <f>'Farmed stages'!A45</f>
        <v>Ecotoxicity, freshwater - metals</v>
      </c>
      <c r="B57" s="49" t="str">
        <f>'Farmed stages'!B45</f>
        <v>Raw material acquistition - Bass and Sea bream feed (50%)</v>
      </c>
      <c r="C57" s="49" t="str">
        <f>'Farmed stages'!C45</f>
        <v>Raw material acquisition - Salmonid feed (38%)</v>
      </c>
      <c r="D57" s="49" t="str">
        <f>'Farmed stages'!D45</f>
        <v>Prod. - Hatchery and juvenile production (5%)</v>
      </c>
      <c r="E57" s="49" t="str">
        <f>'Farmed stages'!E45</f>
        <v>Prod. - Farming/grow out (4%)</v>
      </c>
      <c r="F57" s="49" t="str">
        <f>'Farmed stages'!F45</f>
        <v>---</v>
      </c>
      <c r="G57" s="49" t="str">
        <f>'Farmed stages'!G45</f>
        <v>---</v>
      </c>
      <c r="H57" s="49" t="str">
        <f>'Farmed stages'!H45</f>
        <v>---</v>
      </c>
      <c r="I57" s="57"/>
      <c r="J57" s="2"/>
    </row>
    <row r="58" spans="1:10" ht="14" x14ac:dyDescent="0.15">
      <c r="A58" s="49" t="str">
        <f>'Farmed stages'!A46</f>
        <v>Ecotoxicity, freshwater - organics</v>
      </c>
      <c r="B58" s="49" t="str">
        <f>'Farmed stages'!B46</f>
        <v>Raw material acquisition - Salmonid feed (97%)</v>
      </c>
      <c r="C58" s="49" t="str">
        <f>'Farmed stages'!C46</f>
        <v>Prod. - Hatchery and juvenile production (3%)</v>
      </c>
      <c r="D58" s="49" t="str">
        <f>'Farmed stages'!D46</f>
        <v>---</v>
      </c>
      <c r="E58" s="49" t="str">
        <f>'Farmed stages'!E46</f>
        <v>---</v>
      </c>
      <c r="F58" s="49" t="str">
        <f>'Farmed stages'!F46</f>
        <v>---</v>
      </c>
      <c r="G58" s="49" t="str">
        <f>'Farmed stages'!G46</f>
        <v>---</v>
      </c>
      <c r="H58" s="49" t="str">
        <f>'Farmed stages'!H46</f>
        <v>---</v>
      </c>
      <c r="I58" s="57"/>
      <c r="J58" s="2"/>
    </row>
    <row r="59" spans="1:10" ht="42" x14ac:dyDescent="0.15">
      <c r="A59" s="49" t="str">
        <f>'Farmed stages'!A47</f>
        <v>Particulate Matter</v>
      </c>
      <c r="B59" s="49" t="str">
        <f>'Farmed stages'!B47</f>
        <v>Raw material acquisition - Salmonid feed (47%)</v>
      </c>
      <c r="C59" s="49" t="str">
        <f>'Farmed stages'!C47</f>
        <v>Prod. - Farming/grow out (30%)</v>
      </c>
      <c r="D59" s="49" t="str">
        <f>'Farmed stages'!D47</f>
        <v>Raw material acquistition - Bass and Sea bream feed (15%)</v>
      </c>
      <c r="E59" s="49" t="str">
        <f>'Farmed stages'!E47</f>
        <v>Prod. - Hatchery and juvenile production (4%)</v>
      </c>
      <c r="F59" s="49" t="str">
        <f>'Farmed stages'!F47</f>
        <v>Distribution - Packaging (transport and consumer) (3%)</v>
      </c>
      <c r="G59" s="49" t="str">
        <f>'Farmed stages'!G47</f>
        <v>---</v>
      </c>
      <c r="H59" s="49" t="str">
        <f>'Farmed stages'!H47</f>
        <v>---</v>
      </c>
      <c r="I59" s="57"/>
      <c r="J59" s="2"/>
    </row>
    <row r="60" spans="1:10" ht="56" x14ac:dyDescent="0.15">
      <c r="A60" s="49" t="str">
        <f>'Farmed stages'!A48</f>
        <v>Eutrophication, marine</v>
      </c>
      <c r="B60" s="49" t="str">
        <f>'Farmed stages'!B48</f>
        <v>Prod. - Farming/grow out (45%)</v>
      </c>
      <c r="C60" s="49" t="str">
        <f>'Farmed stages'!C48</f>
        <v>Prod.-Bass &amp; Sea bream grow out and juvenile (40%)</v>
      </c>
      <c r="D60" s="49" t="str">
        <f>'Farmed stages'!D48</f>
        <v>Raw material acquisition - Salmonid feed (12%)</v>
      </c>
      <c r="E60" s="49" t="str">
        <f>'Farmed stages'!E48</f>
        <v>Raw material acquistition - Bass and Sea bream feed (2%)</v>
      </c>
      <c r="F60" s="49" t="str">
        <f>'Farmed stages'!F48</f>
        <v>---</v>
      </c>
      <c r="G60" s="49" t="str">
        <f>'Farmed stages'!G48</f>
        <v>---</v>
      </c>
      <c r="H60" s="49" t="str">
        <f>'Farmed stages'!H48</f>
        <v>---</v>
      </c>
      <c r="I60" s="57"/>
      <c r="J60" s="2"/>
    </row>
    <row r="61" spans="1:10" ht="28" x14ac:dyDescent="0.15">
      <c r="A61" s="49" t="str">
        <f>'Farmed stages'!A49</f>
        <v>Eutrophication, freshwater</v>
      </c>
      <c r="B61" s="49" t="str">
        <f>'Farmed stages'!B49</f>
        <v>Raw material acquisition - Salmonid feed (79%)</v>
      </c>
      <c r="C61" s="49" t="str">
        <f>'Farmed stages'!C49</f>
        <v>Raw material acquistition - Bass and Sea bream feed (15%)</v>
      </c>
      <c r="D61" s="49" t="str">
        <f>'Farmed stages'!D49</f>
        <v>Prod. - Hatchery and juvenile production (4%)</v>
      </c>
      <c r="E61" s="49" t="str">
        <f>'Farmed stages'!E49</f>
        <v>Prod. - Farming/grow out (1%)</v>
      </c>
      <c r="F61" s="49" t="str">
        <f>'Farmed stages'!F49</f>
        <v>---</v>
      </c>
      <c r="G61" s="49" t="str">
        <f>'Farmed stages'!G49</f>
        <v>---</v>
      </c>
      <c r="H61" s="49" t="str">
        <f>'Farmed stages'!H49</f>
        <v>---</v>
      </c>
      <c r="I61" s="57"/>
      <c r="J61" s="2"/>
    </row>
    <row r="62" spans="1:10" ht="42" x14ac:dyDescent="0.15">
      <c r="A62" s="49" t="str">
        <f>'Farmed stages'!A50</f>
        <v>Eutrophication, terrestrial</v>
      </c>
      <c r="B62" s="49" t="str">
        <f>'Farmed stages'!B50</f>
        <v>Raw material acquisition - Salmonid feed (59%)</v>
      </c>
      <c r="C62" s="49" t="str">
        <f>'Farmed stages'!C50</f>
        <v>Prod. - Farming/grow out (20%)</v>
      </c>
      <c r="D62" s="49" t="str">
        <f>'Farmed stages'!D50</f>
        <v>Raw material acquistition - Bass and Sea bream feed (15%)</v>
      </c>
      <c r="E62" s="49" t="str">
        <f>'Farmed stages'!E50</f>
        <v>Prod. - Hatchery and juvenile production (3%)</v>
      </c>
      <c r="F62" s="49" t="str">
        <f>'Farmed stages'!F50</f>
        <v>Distribution - Packaging (transport and consumer) (2%)</v>
      </c>
      <c r="G62" s="49" t="str">
        <f>'Farmed stages'!G50</f>
        <v>---</v>
      </c>
      <c r="H62" s="49" t="str">
        <f>'Farmed stages'!H50</f>
        <v>---</v>
      </c>
      <c r="I62" s="57"/>
      <c r="J62" s="2"/>
    </row>
    <row r="63" spans="1:10" ht="42" x14ac:dyDescent="0.15">
      <c r="A63" s="49" t="str">
        <f>'Farmed stages'!A51</f>
        <v>Human toxicity, cancer</v>
      </c>
      <c r="B63" s="49" t="str">
        <f>'Farmed stages'!B51</f>
        <v>Raw material acquisition - Salmonid feed (72%)</v>
      </c>
      <c r="C63" s="49" t="str">
        <f>'Farmed stages'!C51</f>
        <v>Raw material acquistition - Bass and Sea bream feed (10%)</v>
      </c>
      <c r="D63" s="49" t="str">
        <f>'Farmed stages'!D51</f>
        <v>Prod. - Farming/grow out (7%)</v>
      </c>
      <c r="E63" s="49" t="str">
        <f>'Farmed stages'!E51</f>
        <v>Distribution - Packaging (transport and consumer) (6%)</v>
      </c>
      <c r="F63" s="49" t="str">
        <f>'Farmed stages'!F51</f>
        <v>Prod. - Hatchery and juvenile production (4%)</v>
      </c>
      <c r="G63" s="49" t="str">
        <f>'Farmed stages'!G51</f>
        <v>---</v>
      </c>
      <c r="H63" s="49" t="str">
        <f>'Farmed stages'!H51</f>
        <v>---</v>
      </c>
      <c r="I63" s="57"/>
      <c r="J63" s="2"/>
    </row>
    <row r="64" spans="1:10" ht="14" x14ac:dyDescent="0.15">
      <c r="A64" s="49" t="str">
        <f>'Farmed stages'!A52</f>
        <v>Human toxicity, cancer - inorganics</v>
      </c>
      <c r="B64" s="49" t="str">
        <f>'Farmed stages'!B52</f>
        <v>Raw material acquisition - Salmonid feed (97%)</v>
      </c>
      <c r="C64" s="49" t="str">
        <f>'Farmed stages'!C52</f>
        <v>Prod. - Hatchery and juvenile production (3%)</v>
      </c>
      <c r="D64" s="49" t="str">
        <f>'Farmed stages'!D52</f>
        <v>---</v>
      </c>
      <c r="E64" s="49" t="str">
        <f>'Farmed stages'!E52</f>
        <v>---</v>
      </c>
      <c r="F64" s="49" t="str">
        <f>'Farmed stages'!F52</f>
        <v>---</v>
      </c>
      <c r="G64" s="49" t="str">
        <f>'Farmed stages'!G52</f>
        <v>---</v>
      </c>
      <c r="H64" s="49" t="str">
        <f>'Farmed stages'!H52</f>
        <v>---</v>
      </c>
      <c r="I64" s="57"/>
      <c r="J64" s="2"/>
    </row>
    <row r="65" spans="1:16" ht="42" x14ac:dyDescent="0.15">
      <c r="A65" s="49" t="str">
        <f>'Farmed stages'!A53</f>
        <v>Human toxicity, cancer - metals</v>
      </c>
      <c r="B65" s="49" t="str">
        <f>'Farmed stages'!B53</f>
        <v>Raw material acquisition - Salmonid feed (79%)</v>
      </c>
      <c r="C65" s="49" t="str">
        <f>'Farmed stages'!C53</f>
        <v>Raw material acquistition - Bass and Sea bream feed (8%)</v>
      </c>
      <c r="D65" s="49" t="str">
        <f>'Farmed stages'!D53</f>
        <v>Prod. - Farming/grow out (7%)</v>
      </c>
      <c r="E65" s="49" t="str">
        <f>'Farmed stages'!E53</f>
        <v>Consumption - Consumer (3%)</v>
      </c>
      <c r="F65" s="49" t="str">
        <f>'Farmed stages'!F53</f>
        <v>Prod. - Hatchery and juvenile production (2%)</v>
      </c>
      <c r="G65" s="49" t="str">
        <f>'Farmed stages'!G53</f>
        <v>---</v>
      </c>
      <c r="H65" s="49" t="str">
        <f>'Farmed stages'!H53</f>
        <v>---</v>
      </c>
      <c r="I65" s="57"/>
      <c r="J65" s="2"/>
    </row>
    <row r="66" spans="1:16" ht="42" x14ac:dyDescent="0.15">
      <c r="A66" s="49" t="str">
        <f>'Farmed stages'!A54</f>
        <v>Human toxicity, cancer - organics</v>
      </c>
      <c r="B66" s="49" t="str">
        <f>'Farmed stages'!B54</f>
        <v>Raw material acquisition - Salmonid feed (45%)</v>
      </c>
      <c r="C66" s="49" t="str">
        <f>'Farmed stages'!C54</f>
        <v>Distribution - Packaging (transport and consumer) (19%)</v>
      </c>
      <c r="D66" s="49" t="str">
        <f>'Farmed stages'!D54</f>
        <v>Raw material acquistition - Bass and Sea bream feed (18%)</v>
      </c>
      <c r="E66" s="49" t="str">
        <f>'Farmed stages'!E54</f>
        <v>Prod. - Hatchery and juvenile production (8%)</v>
      </c>
      <c r="F66" s="49" t="str">
        <f>'Farmed stages'!F54</f>
        <v>Prod. - Farming/grow out (8%)</v>
      </c>
      <c r="G66" s="49" t="str">
        <f>'Farmed stages'!G54</f>
        <v>Production - Preparation (2%)</v>
      </c>
      <c r="H66" s="49" t="str">
        <f>'Farmed stages'!H54</f>
        <v>---</v>
      </c>
      <c r="I66" s="57"/>
      <c r="J66" s="2"/>
    </row>
    <row r="67" spans="1:16" ht="42" x14ac:dyDescent="0.15">
      <c r="A67" s="49" t="str">
        <f>'Farmed stages'!A55</f>
        <v>Human toxicity, non-cancer</v>
      </c>
      <c r="B67" s="49" t="str">
        <f>'Farmed stages'!B55</f>
        <v>Raw material acquisition - Salmonid feed (63%)</v>
      </c>
      <c r="C67" s="49" t="str">
        <f>'Farmed stages'!C55</f>
        <v>Prod.-Bass &amp; Sea bream grow out and juvenile (15%)</v>
      </c>
      <c r="D67" s="49" t="str">
        <f>'Farmed stages'!D55</f>
        <v>Raw material acquistition - Bass and Sea bream feed (12%)</v>
      </c>
      <c r="E67" s="49" t="str">
        <f>'Farmed stages'!E55</f>
        <v>Consumption - Consumer (5%)</v>
      </c>
      <c r="F67" s="49" t="str">
        <f>'Farmed stages'!F55</f>
        <v>Prod. - Farming/grow out (3%)</v>
      </c>
      <c r="G67" s="49" t="str">
        <f>'Farmed stages'!G55</f>
        <v>Prod. - Hatchery and juvenile production (3%)</v>
      </c>
      <c r="H67" s="49" t="str">
        <f>'Farmed stages'!H55</f>
        <v>---</v>
      </c>
      <c r="I67" s="57"/>
      <c r="J67" s="2"/>
    </row>
    <row r="68" spans="1:16" ht="42" x14ac:dyDescent="0.15">
      <c r="A68" s="49" t="str">
        <f>'Farmed stages'!A56</f>
        <v>Human toxicity, non-cancer - inorganics</v>
      </c>
      <c r="B68" s="49" t="str">
        <f>'Farmed stages'!B56</f>
        <v>Raw material acquisition - Salmonid feed (47%)</v>
      </c>
      <c r="C68" s="49" t="str">
        <f>'Farmed stages'!C56</f>
        <v>Prod. - Farming/grow out (23%)</v>
      </c>
      <c r="D68" s="49" t="str">
        <f>'Farmed stages'!D56</f>
        <v>Raw material acquistition - Bass and Sea bream feed (18%)</v>
      </c>
      <c r="E68" s="49" t="str">
        <f>'Farmed stages'!E56</f>
        <v>Prod. - Hatchery and juvenile production (6%)</v>
      </c>
      <c r="F68" s="49" t="str">
        <f>'Farmed stages'!F56</f>
        <v>Distribution - Packaging (transport and consumer) (5%)</v>
      </c>
      <c r="G68" s="49" t="str">
        <f>'Farmed stages'!G56</f>
        <v>Production - Preparation (1%)</v>
      </c>
      <c r="H68" s="49" t="str">
        <f>'Farmed stages'!H56</f>
        <v>---</v>
      </c>
      <c r="I68" s="57"/>
      <c r="J68" s="2"/>
    </row>
    <row r="69" spans="1:16" ht="42" x14ac:dyDescent="0.15">
      <c r="A69" s="49" t="str">
        <f>'Farmed stages'!A57</f>
        <v>Human toxicity, non-cancer - metals</v>
      </c>
      <c r="B69" s="49" t="str">
        <f>'Farmed stages'!B57</f>
        <v>Raw material acquisition - Salmonid feed (74%)</v>
      </c>
      <c r="C69" s="49" t="str">
        <f>'Farmed stages'!C57</f>
        <v>Raw material acquistition - Bass and Sea bream feed (15%)</v>
      </c>
      <c r="D69" s="49" t="str">
        <f>'Farmed stages'!D57</f>
        <v>Consumption - Consumer (4%)</v>
      </c>
      <c r="E69" s="49" t="str">
        <f>'Farmed stages'!E57</f>
        <v>Prod. - Farming/grow out (4%)</v>
      </c>
      <c r="F69" s="49" t="str">
        <f>'Farmed stages'!F57</f>
        <v>Distribution - Packaging (transport and consumer) (3%)</v>
      </c>
      <c r="G69" s="49" t="str">
        <f>'Farmed stages'!G57</f>
        <v>---</v>
      </c>
      <c r="H69" s="49" t="str">
        <f>'Farmed stages'!H57</f>
        <v>---</v>
      </c>
      <c r="I69" s="57"/>
      <c r="J69" s="2"/>
    </row>
    <row r="70" spans="1:16" ht="56" x14ac:dyDescent="0.15">
      <c r="A70" s="49" t="str">
        <f>'Farmed stages'!A58</f>
        <v>Human toxicity, non-cancer - organics</v>
      </c>
      <c r="B70" s="49" t="str">
        <f>'Farmed stages'!B58</f>
        <v>Prod.-Bass &amp; Sea bream grow out and juvenile (55%)</v>
      </c>
      <c r="C70" s="49" t="str">
        <f>'Farmed stages'!C58</f>
        <v>Raw material acquisition - Salmonid feed (42%)</v>
      </c>
      <c r="D70" s="49" t="str">
        <f>'Farmed stages'!D58</f>
        <v>Prod. - Hatchery and juvenile production (1%)</v>
      </c>
      <c r="E70" s="49" t="str">
        <f>'Farmed stages'!E58</f>
        <v>Raw material acquistition - Bass and Sea bream feed (1%)</v>
      </c>
      <c r="F70" s="49" t="str">
        <f>'Farmed stages'!F58</f>
        <v>---</v>
      </c>
      <c r="G70" s="49" t="str">
        <f>'Farmed stages'!G58</f>
        <v>---</v>
      </c>
      <c r="H70" s="49" t="str">
        <f>'Farmed stages'!H58</f>
        <v>---</v>
      </c>
      <c r="I70" s="57"/>
      <c r="J70" s="2"/>
    </row>
    <row r="71" spans="1:16" ht="42" x14ac:dyDescent="0.15">
      <c r="A71" s="49" t="str">
        <f>'Farmed stages'!A59</f>
        <v>Ionising radiation</v>
      </c>
      <c r="B71" s="49" t="str">
        <f>'Farmed stages'!B59</f>
        <v>Raw material acquisition - Salmonid feed (49%)</v>
      </c>
      <c r="C71" s="49" t="str">
        <f>'Farmed stages'!C59</f>
        <v>Prod. - Hatchery and juvenile production (24%)</v>
      </c>
      <c r="D71" s="49" t="str">
        <f>'Farmed stages'!D59</f>
        <v>Raw material acquistition - Bass and Sea bream feed (14%)</v>
      </c>
      <c r="E71" s="49" t="str">
        <f>'Farmed stages'!E59</f>
        <v>Distribution - Packaging (transport and consumer) (5%)</v>
      </c>
      <c r="F71" s="49" t="str">
        <f>'Farmed stages'!F59</f>
        <v>Production - Preparation (4%)</v>
      </c>
      <c r="G71" s="49" t="str">
        <f>'Farmed stages'!G59</f>
        <v>Consumption - Consumer (3%)</v>
      </c>
      <c r="H71" s="49" t="str">
        <f>'Farmed stages'!H59</f>
        <v>---</v>
      </c>
      <c r="I71" s="57"/>
      <c r="J71" s="2"/>
    </row>
    <row r="72" spans="1:16" ht="28" x14ac:dyDescent="0.15">
      <c r="A72" s="49" t="str">
        <f>'Farmed stages'!A60</f>
        <v>Land use</v>
      </c>
      <c r="B72" s="49" t="str">
        <f>'Farmed stages'!B60</f>
        <v>Raw material acquisition - Salmonid feed (83%)</v>
      </c>
      <c r="C72" s="49" t="str">
        <f>'Farmed stages'!C60</f>
        <v>Raw material acquistition - Bass and Sea bream feed (12%)</v>
      </c>
      <c r="D72" s="49" t="str">
        <f>'Farmed stages'!D60</f>
        <v>Prod. - Hatchery and juvenile production (3%)</v>
      </c>
      <c r="E72" s="49" t="str">
        <f>'Farmed stages'!E60</f>
        <v>Prod. - Farming/grow out (2%)</v>
      </c>
      <c r="F72" s="49" t="str">
        <f>'Farmed stages'!F60</f>
        <v>---</v>
      </c>
      <c r="G72" s="49" t="str">
        <f>'Farmed stages'!G60</f>
        <v>---</v>
      </c>
      <c r="H72" s="49" t="str">
        <f>'Farmed stages'!H60</f>
        <v>---</v>
      </c>
      <c r="I72" s="57"/>
      <c r="J72" s="2"/>
    </row>
    <row r="73" spans="1:16" ht="42" x14ac:dyDescent="0.15">
      <c r="A73" s="49" t="str">
        <f>'Farmed stages'!A61</f>
        <v>Ozone depletion</v>
      </c>
      <c r="B73" s="49" t="str">
        <f>'Farmed stages'!B61</f>
        <v>Raw material acquistition - Bass and Sea bream feed (53%)</v>
      </c>
      <c r="C73" s="49" t="str">
        <f>'Farmed stages'!C61</f>
        <v>Raw material acquisition - Salmonid feed (38%)</v>
      </c>
      <c r="D73" s="49" t="str">
        <f>'Farmed stages'!D61</f>
        <v>Consumption - Consumer (5%)</v>
      </c>
      <c r="E73" s="49" t="str">
        <f>'Farmed stages'!E61</f>
        <v>Prod. - Hatchery and juvenile production (3%)</v>
      </c>
      <c r="F73" s="49" t="str">
        <f>'Farmed stages'!F61</f>
        <v>Prod.-Bass &amp; Sea bream grow out and juvenile (2%)</v>
      </c>
      <c r="G73" s="49" t="str">
        <f>'Farmed stages'!G61</f>
        <v>---</v>
      </c>
      <c r="H73" s="49" t="str">
        <f>'Farmed stages'!H61</f>
        <v>---</v>
      </c>
      <c r="I73" s="57"/>
      <c r="J73" s="2"/>
    </row>
    <row r="74" spans="1:16" ht="42" x14ac:dyDescent="0.15">
      <c r="A74" s="49" t="str">
        <f>'Farmed stages'!A62</f>
        <v>Photochemical ozone formation</v>
      </c>
      <c r="B74" s="49" t="str">
        <f>'Farmed stages'!B62</f>
        <v>Raw material acquisition - Salmonid feed (44%)</v>
      </c>
      <c r="C74" s="49" t="str">
        <f>'Farmed stages'!C62</f>
        <v>Prod. - Farming/grow out (29%)</v>
      </c>
      <c r="D74" s="49" t="str">
        <f>'Farmed stages'!D62</f>
        <v>Raw material acquistition - Bass and Sea bream feed (20%)</v>
      </c>
      <c r="E74" s="49" t="str">
        <f>'Farmed stages'!E62</f>
        <v>Distribution - Packaging (transport and consumer) (3%)</v>
      </c>
      <c r="F74" s="49" t="str">
        <f>'Farmed stages'!F62</f>
        <v>Prod. - Hatchery and juvenile production (3%)</v>
      </c>
      <c r="G74" s="49" t="str">
        <f>'Farmed stages'!G62</f>
        <v>Prod.-Bass &amp; Sea bream grow out and juvenile (1%)</v>
      </c>
      <c r="H74" s="49" t="str">
        <f>'Farmed stages'!H62</f>
        <v>---</v>
      </c>
      <c r="I74" s="57"/>
      <c r="J74" s="2"/>
    </row>
    <row r="75" spans="1:16" ht="42" x14ac:dyDescent="0.15">
      <c r="A75" s="49" t="str">
        <f>'Farmed stages'!A63</f>
        <v>Resource use, fossils</v>
      </c>
      <c r="B75" s="49" t="str">
        <f>'Farmed stages'!B63</f>
        <v>Raw material acquisition - Salmonid feed (47%)</v>
      </c>
      <c r="C75" s="49" t="str">
        <f>'Farmed stages'!C63</f>
        <v>Prod. - Farming/grow out (23%)</v>
      </c>
      <c r="D75" s="49" t="str">
        <f>'Farmed stages'!D63</f>
        <v>Distribution - Packaging (transport and consumer) (19%)</v>
      </c>
      <c r="E75" s="49" t="str">
        <f>'Farmed stages'!E63</f>
        <v>Prod. - Hatchery and juvenile production (7%)</v>
      </c>
      <c r="F75" s="49" t="str">
        <f>'Farmed stages'!F63</f>
        <v>Production - Preparation (3%)</v>
      </c>
      <c r="G75" s="49" t="str">
        <f>'Farmed stages'!G63</f>
        <v>Consumption - Consumer (1%)</v>
      </c>
      <c r="H75" s="49" t="str">
        <f>'Farmed stages'!H63</f>
        <v>---</v>
      </c>
      <c r="I75" s="57"/>
      <c r="J75" s="2"/>
    </row>
    <row r="76" spans="1:16" ht="56" x14ac:dyDescent="0.15">
      <c r="A76" s="49" t="str">
        <f>'Farmed stages'!A64</f>
        <v>Resource use, minerals and metals</v>
      </c>
      <c r="B76" s="49" t="str">
        <f>'Farmed stages'!B64</f>
        <v>Prod. - Hatchery and juvenile production (38%)</v>
      </c>
      <c r="C76" s="49" t="str">
        <f>'Farmed stages'!C64</f>
        <v>Prod. - Farming/grow out (29%)</v>
      </c>
      <c r="D76" s="49" t="str">
        <f>'Farmed stages'!D64</f>
        <v>Raw material acquisition - Salmonid feed (23%)</v>
      </c>
      <c r="E76" s="49" t="str">
        <f>'Farmed stages'!E64</f>
        <v>Production - Preparation (8%)</v>
      </c>
      <c r="F76" s="49" t="str">
        <f>'Farmed stages'!F64</f>
        <v>Raw material acquistition - Bass and Sea bream feed (2%)</v>
      </c>
      <c r="G76" s="49" t="str">
        <f>'Farmed stages'!G64</f>
        <v>---</v>
      </c>
      <c r="H76" s="49" t="str">
        <f>'Farmed stages'!H64</f>
        <v>---</v>
      </c>
      <c r="I76" s="57"/>
      <c r="J76" s="2"/>
    </row>
    <row r="77" spans="1:16" ht="56" x14ac:dyDescent="0.15">
      <c r="A77" s="49" t="str">
        <f>'Farmed stages'!A65</f>
        <v>Water use</v>
      </c>
      <c r="B77" s="49" t="str">
        <f>'Farmed stages'!B65</f>
        <v>Prod. - Farming/grow out (39%)</v>
      </c>
      <c r="C77" s="49" t="str">
        <f>'Farmed stages'!C65</f>
        <v>Distribution - Packaging (transport and consumer) (37%)</v>
      </c>
      <c r="D77" s="49" t="str">
        <f>'Farmed stages'!D65</f>
        <v>Prod. - Hatchery and juvenile production (7%)</v>
      </c>
      <c r="E77" s="49" t="str">
        <f>'Farmed stages'!E65</f>
        <v>Production - Preparation (7%)</v>
      </c>
      <c r="F77" s="49" t="str">
        <f>'Farmed stages'!F65</f>
        <v>Raw material acquistition - Bass and Sea bream feed (5%)</v>
      </c>
      <c r="G77" s="49" t="str">
        <f>'Farmed stages'!G65</f>
        <v>Consumption - Consumer (5%)</v>
      </c>
      <c r="H77" s="49" t="str">
        <f>'Farmed stages'!H65</f>
        <v>---</v>
      </c>
      <c r="I77" s="57"/>
      <c r="J77" s="2"/>
    </row>
    <row r="79" spans="1:16" x14ac:dyDescent="0.15">
      <c r="A79" t="str">
        <f>'Farmed processes'!B34</f>
        <v>Most important processes for each category. Only stages that contribute with more than 1% of the total</v>
      </c>
    </row>
    <row r="80" spans="1:16" ht="23.25" customHeight="1" x14ac:dyDescent="0.15">
      <c r="A80" s="59" t="str">
        <f>'Farmed processes'!A34</f>
        <v>Impact</v>
      </c>
      <c r="B80" s="59"/>
      <c r="C80" s="59"/>
      <c r="D80" s="59"/>
      <c r="E80" s="59"/>
      <c r="F80" s="59"/>
      <c r="G80" s="59"/>
      <c r="H80" s="59"/>
      <c r="I80" s="59"/>
      <c r="J80" s="59"/>
      <c r="K80" s="59"/>
      <c r="L80" s="59"/>
      <c r="M80" s="59"/>
      <c r="N80" s="59"/>
      <c r="O80" s="59"/>
      <c r="P80" s="59"/>
    </row>
    <row r="81" spans="1:16" ht="42" x14ac:dyDescent="0.15">
      <c r="A81" s="10" t="str">
        <f>'Farmed processes'!A35</f>
        <v>Acidification</v>
      </c>
      <c r="B81" s="10" t="str">
        <f>'Farmed processes'!B35</f>
        <v>Feed - Salmonids (58%)</v>
      </c>
      <c r="C81" s="10" t="str">
        <f>'Farmed processes'!C35</f>
        <v>Feed - Bass and Sea bream (17%)</v>
      </c>
      <c r="D81" s="10" t="str">
        <f>'Farmed processes'!D35</f>
        <v>Farming - vessel operations (10%)</v>
      </c>
      <c r="E81" s="10" t="str">
        <f>'Farmed processes'!E35</f>
        <v>Farming - energy use farm (4%)</v>
      </c>
      <c r="F81" s="10" t="str">
        <f>'Farmed processes'!F35</f>
        <v>Consumer packaging (3%)</v>
      </c>
      <c r="G81" s="10" t="str">
        <f>'Farmed processes'!G35</f>
        <v>Juvenile RAS production energy use (3%)</v>
      </c>
      <c r="H81" s="10" t="str">
        <f>'Farmed processes'!H35</f>
        <v>Farming bass and sea bream (1%)</v>
      </c>
      <c r="I81" s="10"/>
      <c r="J81" s="10"/>
      <c r="K81" s="10"/>
      <c r="L81" s="10"/>
      <c r="M81" s="10"/>
      <c r="N81" s="10"/>
      <c r="O81" s="10"/>
      <c r="P81" s="10"/>
    </row>
    <row r="82" spans="1:16" ht="42" x14ac:dyDescent="0.15">
      <c r="A82" s="10" t="str">
        <f>'Farmed processes'!A36</f>
        <v>Climate change</v>
      </c>
      <c r="B82" s="10" t="str">
        <f>'Farmed processes'!B36</f>
        <v>Feed - Salmonids (56%)</v>
      </c>
      <c r="C82" s="10" t="str">
        <f>'Farmed processes'!C36</f>
        <v>Feed - Bass and Sea bream (16%)</v>
      </c>
      <c r="D82" s="10" t="str">
        <f>'Farmed processes'!D36</f>
        <v>Consumer packaging (6%)</v>
      </c>
      <c r="E82" s="10" t="str">
        <f>'Farmed processes'!E36</f>
        <v>Farming - vessel operations (5%)</v>
      </c>
      <c r="F82" s="10" t="str">
        <f>'Farmed processes'!F36</f>
        <v>Consumer preparation (4%)</v>
      </c>
      <c r="G82" s="10" t="str">
        <f>'Farmed processes'!G36</f>
        <v>Juvenile RAS production energy use (4%)</v>
      </c>
      <c r="H82" s="10" t="str">
        <f>'Farmed processes'!H36</f>
        <v>Farming - energy use farm (2%)</v>
      </c>
      <c r="I82" s="10"/>
      <c r="J82" s="10"/>
      <c r="K82" s="10"/>
      <c r="L82" s="10"/>
      <c r="M82" s="10"/>
      <c r="N82" s="10"/>
      <c r="O82" s="10"/>
      <c r="P82" s="10"/>
    </row>
    <row r="83" spans="1:16" ht="28" x14ac:dyDescent="0.15">
      <c r="A83" s="10" t="str">
        <f>'Farmed processes'!A37</f>
        <v>Climate change - Biogenic</v>
      </c>
      <c r="B83" s="10" t="str">
        <f>'Farmed processes'!B37</f>
        <v>Feed - Salmonids (74%)</v>
      </c>
      <c r="C83" s="10" t="str">
        <f>'Farmed processes'!C37</f>
        <v>Feed - Bass and Sea bream (19%)</v>
      </c>
      <c r="D83" s="10" t="str">
        <f>'Farmed processes'!D37</f>
        <v>Juvenile RAS production energy use (3%)</v>
      </c>
      <c r="E83" s="10" t="str">
        <f>'Farmed processes'!E37</f>
        <v>Farm equipment (1%)</v>
      </c>
      <c r="F83" s="10" t="str">
        <f>'Farmed processes'!F37</f>
        <v>---</v>
      </c>
      <c r="G83" s="10" t="str">
        <f>'Farmed processes'!G37</f>
        <v>---</v>
      </c>
      <c r="H83" s="10" t="str">
        <f>'Farmed processes'!H37</f>
        <v>---</v>
      </c>
      <c r="I83" s="10"/>
      <c r="J83" s="10"/>
      <c r="K83" s="10"/>
      <c r="L83" s="10"/>
      <c r="M83" s="10"/>
      <c r="N83" s="10"/>
      <c r="O83" s="10"/>
      <c r="P83" s="10"/>
    </row>
    <row r="84" spans="1:16" ht="42" x14ac:dyDescent="0.15">
      <c r="A84" s="10" t="str">
        <f>'Farmed processes'!A38</f>
        <v>Climate change - Fossil</v>
      </c>
      <c r="B84" s="10" t="str">
        <f>'Farmed processes'!B38</f>
        <v>Feed - Salmonids (41%)</v>
      </c>
      <c r="C84" s="10" t="str">
        <f>'Farmed processes'!C38</f>
        <v>Feed - Bass and Sea bream (22%)</v>
      </c>
      <c r="D84" s="10" t="str">
        <f>'Farmed processes'!D38</f>
        <v>Consumer packaging (9%)</v>
      </c>
      <c r="E84" s="10" t="str">
        <f>'Farmed processes'!E38</f>
        <v>Farming - vessel operations (8%)</v>
      </c>
      <c r="F84" s="10" t="str">
        <f>'Farmed processes'!F38</f>
        <v>Consumer preparation (5%)</v>
      </c>
      <c r="G84" s="10" t="str">
        <f>'Farmed processes'!G38</f>
        <v>Juvenile RAS production energy use (4%)</v>
      </c>
      <c r="H84" s="10" t="str">
        <f>'Farmed processes'!H38</f>
        <v>Farming - energy use farm (3%)</v>
      </c>
      <c r="I84" s="10"/>
      <c r="J84" s="10"/>
      <c r="K84" s="10"/>
      <c r="L84" s="10"/>
      <c r="M84" s="10"/>
      <c r="N84" s="10"/>
      <c r="O84" s="10"/>
      <c r="P84" s="10"/>
    </row>
    <row r="85" spans="1:16" ht="28" x14ac:dyDescent="0.15">
      <c r="A85" s="10" t="str">
        <f>'Farmed processes'!A39</f>
        <v>Climate change - Land Use and LU Change</v>
      </c>
      <c r="B85" s="10" t="str">
        <f>'Farmed processes'!B39</f>
        <v>Feed - Salmonids (94%)</v>
      </c>
      <c r="C85" s="10" t="str">
        <f>'Farmed processes'!C39</f>
        <v>Feed - Bass and Sea bream (4%)</v>
      </c>
      <c r="D85" s="10" t="str">
        <f>'Farmed processes'!D39</f>
        <v>Juvenile RAS production energy use (3%)</v>
      </c>
      <c r="E85" s="10" t="str">
        <f>'Farmed processes'!E39</f>
        <v>---</v>
      </c>
      <c r="F85" s="10" t="str">
        <f>'Farmed processes'!F39</f>
        <v>---</v>
      </c>
      <c r="G85" s="10" t="str">
        <f>'Farmed processes'!G39</f>
        <v>---</v>
      </c>
      <c r="H85" s="10" t="str">
        <f>'Farmed processes'!H39</f>
        <v>---</v>
      </c>
      <c r="I85" s="10"/>
      <c r="J85" s="10"/>
      <c r="K85" s="10"/>
      <c r="L85" s="10"/>
      <c r="M85" s="10"/>
      <c r="N85" s="10"/>
      <c r="O85" s="10"/>
      <c r="P85" s="10"/>
    </row>
    <row r="86" spans="1:16" ht="28" x14ac:dyDescent="0.15">
      <c r="A86" s="10" t="str">
        <f>'Farmed processes'!A40</f>
        <v>Ecotoxicity, freshwater - part 1</v>
      </c>
      <c r="B86" s="10" t="str">
        <f>'Farmed processes'!B40</f>
        <v>Feed - Salmonids (80%)</v>
      </c>
      <c r="C86" s="10" t="str">
        <f>'Farmed processes'!C40</f>
        <v>Feed - Bass and Sea bream (7%)</v>
      </c>
      <c r="D86" s="10" t="str">
        <f>'Farmed processes'!D40</f>
        <v>Juvenile RAS production energy use (3%)</v>
      </c>
      <c r="E86" s="10" t="str">
        <f>'Farmed processes'!E40</f>
        <v>Farming - vessel operations (3%)</v>
      </c>
      <c r="F86" s="10" t="str">
        <f>'Farmed processes'!F40</f>
        <v>Consumer packaging (2%)</v>
      </c>
      <c r="G86" s="10" t="str">
        <f>'Farmed processes'!G40</f>
        <v>Farming - energy use farm (1%)</v>
      </c>
      <c r="H86" s="10" t="str">
        <f>'Farmed processes'!H40</f>
        <v>Farm equipment (1%)</v>
      </c>
      <c r="I86" s="10"/>
      <c r="J86" s="10"/>
      <c r="K86" s="10"/>
      <c r="L86" s="10"/>
      <c r="M86" s="10"/>
      <c r="N86" s="10"/>
      <c r="O86" s="10"/>
      <c r="P86" s="10"/>
    </row>
    <row r="87" spans="1:16" ht="28" x14ac:dyDescent="0.15">
      <c r="A87" s="10" t="str">
        <f>'Farmed processes'!A41</f>
        <v>Ecotoxicity, freshwater - part 2</v>
      </c>
      <c r="B87" s="10" t="str">
        <f>'Farmed processes'!B41</f>
        <v>Feed - Salmonids (87%)</v>
      </c>
      <c r="C87" s="10" t="str">
        <f>'Farmed processes'!C41</f>
        <v>Feed - Bass and Sea bream (9%)</v>
      </c>
      <c r="D87" s="10" t="str">
        <f>'Farmed processes'!D41</f>
        <v>Juvenile RAS production energy use (3%)</v>
      </c>
      <c r="E87" s="10" t="str">
        <f>'Farmed processes'!E41</f>
        <v>---</v>
      </c>
      <c r="F87" s="10" t="str">
        <f>'Farmed processes'!F41</f>
        <v>---</v>
      </c>
      <c r="G87" s="10" t="str">
        <f>'Farmed processes'!G41</f>
        <v>---</v>
      </c>
      <c r="H87" s="10" t="str">
        <f>'Farmed processes'!H41</f>
        <v>---</v>
      </c>
      <c r="I87" s="10"/>
      <c r="J87" s="10"/>
      <c r="K87" s="10"/>
      <c r="L87" s="10"/>
      <c r="M87" s="10"/>
      <c r="N87" s="10"/>
      <c r="O87" s="10"/>
      <c r="P87" s="10"/>
    </row>
    <row r="88" spans="1:16" ht="42" x14ac:dyDescent="0.15">
      <c r="A88" s="10" t="str">
        <f>'Farmed processes'!A42</f>
        <v>Ecotoxicity, freshwater - inorganics</v>
      </c>
      <c r="B88" s="10" t="str">
        <f>'Farmed processes'!B42</f>
        <v>Feed - Salmonids (47%)</v>
      </c>
      <c r="C88" s="10" t="str">
        <f>'Farmed processes'!C42</f>
        <v>Farming - vessel operations (13%)</v>
      </c>
      <c r="D88" s="10" t="str">
        <f>'Farmed processes'!D42</f>
        <v>Feed - Bass and Sea bream (12%)</v>
      </c>
      <c r="E88" s="10" t="str">
        <f>'Farmed processes'!E42</f>
        <v>Consumer packaging (9%)</v>
      </c>
      <c r="F88" s="10" t="str">
        <f>'Farmed processes'!F42</f>
        <v>Farming - energy use farm (5%)</v>
      </c>
      <c r="G88" s="10" t="str">
        <f>'Farmed processes'!G42</f>
        <v>Packaging used in distribution (4%)</v>
      </c>
      <c r="H88" s="10" t="str">
        <f>'Farmed processes'!H42</f>
        <v>Juvenile RAS production energy use (3%)</v>
      </c>
      <c r="I88" s="10"/>
      <c r="J88" s="10"/>
      <c r="K88" s="10"/>
      <c r="L88" s="10"/>
      <c r="M88" s="10"/>
      <c r="N88" s="10"/>
      <c r="O88" s="10"/>
      <c r="P88" s="10"/>
    </row>
    <row r="89" spans="1:16" ht="42" x14ac:dyDescent="0.15">
      <c r="A89" s="10" t="str">
        <f>'Farmed processes'!A43</f>
        <v>Ecotoxicity, freshwater - metals</v>
      </c>
      <c r="B89" s="10" t="str">
        <f>'Farmed processes'!B43</f>
        <v>Feed - Bass and Sea bream (50%)</v>
      </c>
      <c r="C89" s="10" t="str">
        <f>'Farmed processes'!C43</f>
        <v>Feed - Salmonids (38%)</v>
      </c>
      <c r="D89" s="10" t="str">
        <f>'Farmed processes'!D43</f>
        <v>Farm equipment (3%)</v>
      </c>
      <c r="E89" s="10" t="str">
        <f>'Farmed processes'!E43</f>
        <v>Juvenile RAS production energy use (3%)</v>
      </c>
      <c r="F89" s="10" t="str">
        <f>'Farmed processes'!F43</f>
        <v>Juvenile production bass and sea bream (1%)</v>
      </c>
      <c r="G89" s="10" t="str">
        <f>'Farmed processes'!G43</f>
        <v>---</v>
      </c>
      <c r="H89" s="10" t="str">
        <f>'Farmed processes'!H43</f>
        <v>---</v>
      </c>
      <c r="I89" s="10"/>
      <c r="J89" s="10"/>
      <c r="K89" s="10"/>
      <c r="L89" s="10"/>
      <c r="M89" s="10"/>
      <c r="N89" s="10"/>
      <c r="O89" s="10"/>
      <c r="P89" s="10"/>
    </row>
    <row r="90" spans="1:16" ht="14" x14ac:dyDescent="0.15">
      <c r="A90" s="10" t="str">
        <f>'Farmed processes'!A44</f>
        <v>Ecotoxicity, freshwater - organics</v>
      </c>
      <c r="B90" s="10" t="str">
        <f>'Farmed processes'!B44</f>
        <v>Feed - Salmonids (97%)</v>
      </c>
      <c r="C90" s="10" t="str">
        <f>'Farmed processes'!C44</f>
        <v>Juvenile RAS production energy use (3%)</v>
      </c>
      <c r="D90" s="10" t="str">
        <f>'Farmed processes'!D44</f>
        <v>---</v>
      </c>
      <c r="E90" s="10" t="str">
        <f>'Farmed processes'!E44</f>
        <v>---</v>
      </c>
      <c r="F90" s="10" t="str">
        <f>'Farmed processes'!F44</f>
        <v>---</v>
      </c>
      <c r="G90" s="10" t="str">
        <f>'Farmed processes'!G44</f>
        <v>---</v>
      </c>
      <c r="H90" s="10" t="str">
        <f>'Farmed processes'!H44</f>
        <v>---</v>
      </c>
      <c r="I90" s="10"/>
      <c r="J90" s="10"/>
      <c r="K90" s="10"/>
      <c r="L90" s="10"/>
      <c r="M90" s="10"/>
      <c r="N90" s="10"/>
      <c r="O90" s="10"/>
      <c r="P90" s="10"/>
    </row>
    <row r="91" spans="1:16" ht="42" x14ac:dyDescent="0.15">
      <c r="A91" s="10" t="str">
        <f>'Farmed processes'!A45</f>
        <v>Particulate Matter</v>
      </c>
      <c r="B91" s="10" t="str">
        <f>'Farmed processes'!B45</f>
        <v>Feed - Salmonids (47%)</v>
      </c>
      <c r="C91" s="10" t="str">
        <f>'Farmed processes'!C45</f>
        <v>Farming - vessel operations (20%)</v>
      </c>
      <c r="D91" s="10" t="str">
        <f>'Farmed processes'!D45</f>
        <v>Feed - Bass and Sea bream (15%)</v>
      </c>
      <c r="E91" s="10" t="str">
        <f>'Farmed processes'!E45</f>
        <v>Farming - energy use farm (8%)</v>
      </c>
      <c r="F91" s="10" t="str">
        <f>'Farmed processes'!F45</f>
        <v>Juvenile RAS production energy use (2%)</v>
      </c>
      <c r="G91" s="10" t="str">
        <f>'Farmed processes'!G45</f>
        <v>Consumer packaging (2%)</v>
      </c>
      <c r="H91" s="10" t="str">
        <f>'Farmed processes'!H45</f>
        <v>Farm equipment (2%)</v>
      </c>
      <c r="I91" s="10"/>
      <c r="J91" s="10"/>
      <c r="K91" s="10"/>
      <c r="L91" s="10"/>
      <c r="M91" s="10"/>
      <c r="N91" s="10"/>
      <c r="O91" s="10"/>
      <c r="P91" s="10"/>
    </row>
    <row r="92" spans="1:16" ht="28" x14ac:dyDescent="0.15">
      <c r="A92" s="10" t="str">
        <f>'Farmed processes'!A46</f>
        <v>Eutrophication, marine</v>
      </c>
      <c r="B92" s="10" t="str">
        <f>'Farmed processes'!B46</f>
        <v>Farming - emissions from feeding (43%)</v>
      </c>
      <c r="C92" s="10" t="str">
        <f>'Farmed processes'!C46</f>
        <v>Farming bass and sea bream (40%)</v>
      </c>
      <c r="D92" s="10" t="str">
        <f>'Farmed processes'!D46</f>
        <v>Feed - Salmonids (12%)</v>
      </c>
      <c r="E92" s="10" t="str">
        <f>'Farmed processes'!E46</f>
        <v>Feed - Bass and Sea bream (2%)</v>
      </c>
      <c r="F92" s="10" t="str">
        <f>'Farmed processes'!F46</f>
        <v>Farming - vessel operations (1%)</v>
      </c>
      <c r="G92" s="10" t="str">
        <f>'Farmed processes'!G46</f>
        <v>---</v>
      </c>
      <c r="H92" s="10" t="str">
        <f>'Farmed processes'!H46</f>
        <v>---</v>
      </c>
      <c r="I92" s="10"/>
      <c r="J92" s="10"/>
      <c r="K92" s="10"/>
      <c r="L92" s="10"/>
      <c r="M92" s="10"/>
      <c r="N92" s="10"/>
      <c r="O92" s="10"/>
      <c r="P92" s="10"/>
    </row>
    <row r="93" spans="1:16" ht="28" x14ac:dyDescent="0.15">
      <c r="A93" s="10" t="str">
        <f>'Farmed processes'!A47</f>
        <v>Eutrophication, freshwater</v>
      </c>
      <c r="B93" s="10" t="str">
        <f>'Farmed processes'!B47</f>
        <v>Feed - Salmonids (79%)</v>
      </c>
      <c r="C93" s="10" t="str">
        <f>'Farmed processes'!C47</f>
        <v>Feed - Bass and Sea bream (15%)</v>
      </c>
      <c r="D93" s="10" t="str">
        <f>'Farmed processes'!D47</f>
        <v>Juvenile RAS production energy use (2%)</v>
      </c>
      <c r="E93" s="10" t="str">
        <f>'Farmed processes'!E47</f>
        <v>---</v>
      </c>
      <c r="F93" s="10" t="str">
        <f>'Farmed processes'!F47</f>
        <v>---</v>
      </c>
      <c r="G93" s="10" t="str">
        <f>'Farmed processes'!G47</f>
        <v>---</v>
      </c>
      <c r="H93" s="10" t="str">
        <f>'Farmed processes'!H47</f>
        <v>---</v>
      </c>
      <c r="I93" s="10"/>
      <c r="J93" s="10"/>
      <c r="K93" s="10"/>
      <c r="L93" s="10"/>
      <c r="M93" s="10"/>
      <c r="N93" s="10"/>
      <c r="O93" s="10"/>
      <c r="P93" s="10"/>
    </row>
    <row r="94" spans="1:16" ht="42" x14ac:dyDescent="0.15">
      <c r="A94" s="10" t="str">
        <f>'Farmed processes'!A48</f>
        <v>Eutrophication, terrestrial</v>
      </c>
      <c r="B94" s="10" t="str">
        <f>'Farmed processes'!B48</f>
        <v>Feed - Salmonids (58%)</v>
      </c>
      <c r="C94" s="10" t="str">
        <f>'Farmed processes'!C48</f>
        <v>Feed - Bass and Sea bream (15%)</v>
      </c>
      <c r="D94" s="10" t="str">
        <f>'Farmed processes'!D48</f>
        <v>Farming - vessel operations (14%)</v>
      </c>
      <c r="E94" s="10" t="str">
        <f>'Farmed processes'!E48</f>
        <v>Farming - energy use farm (6%)</v>
      </c>
      <c r="F94" s="10" t="str">
        <f>'Farmed processes'!F48</f>
        <v>Juvenile RAS production energy use (2%)</v>
      </c>
      <c r="G94" s="10" t="str">
        <f>'Farmed processes'!G48</f>
        <v>Consumer packaging (1%)</v>
      </c>
      <c r="H94" s="10" t="str">
        <f>'Farmed processes'!H48</f>
        <v>---</v>
      </c>
      <c r="I94" s="10"/>
      <c r="J94" s="10"/>
      <c r="K94" s="10"/>
      <c r="L94" s="10"/>
      <c r="M94" s="10"/>
      <c r="N94" s="10"/>
      <c r="O94" s="10"/>
      <c r="P94" s="10"/>
    </row>
    <row r="95" spans="1:16" ht="42" x14ac:dyDescent="0.15">
      <c r="A95" s="10" t="str">
        <f>'Farmed processes'!A49</f>
        <v>Human toxicity, cancer</v>
      </c>
      <c r="B95" s="10" t="str">
        <f>'Farmed processes'!B49</f>
        <v>Feed - Salmonids (69%)</v>
      </c>
      <c r="C95" s="10" t="str">
        <f>'Farmed processes'!C49</f>
        <v>Feed - Bass and Sea bream (10%)</v>
      </c>
      <c r="D95" s="10" t="str">
        <f>'Farmed processes'!D49</f>
        <v>Consumer packaging (5%)</v>
      </c>
      <c r="E95" s="10" t="str">
        <f>'Farmed processes'!E49</f>
        <v>Farm equipment (4%)</v>
      </c>
      <c r="F95" s="10" t="str">
        <f>'Farmed processes'!F49</f>
        <v>Consumer preparation (4%)</v>
      </c>
      <c r="G95" s="10" t="str">
        <f>'Farmed processes'!G49</f>
        <v>Juvenile RAS production energy use (3%)</v>
      </c>
      <c r="H95" s="10" t="str">
        <f>'Farmed processes'!H49</f>
        <v>Farming - vessel operations (2%)</v>
      </c>
      <c r="I95" s="10"/>
      <c r="J95" s="10"/>
      <c r="K95" s="10"/>
      <c r="L95" s="10"/>
      <c r="M95" s="10"/>
      <c r="N95" s="10"/>
      <c r="O95" s="10"/>
      <c r="P95" s="10"/>
    </row>
    <row r="96" spans="1:16" ht="14" x14ac:dyDescent="0.15">
      <c r="A96" s="10" t="str">
        <f>'Farmed processes'!A50</f>
        <v>Human toxicity, cancer - inorganics</v>
      </c>
      <c r="B96" s="10" t="str">
        <f>'Farmed processes'!B50</f>
        <v>Feed - Salmonids (96%)</v>
      </c>
      <c r="C96" s="10" t="str">
        <f>'Farmed processes'!C50</f>
        <v>Juvenile RAS production energy use (3%)</v>
      </c>
      <c r="D96" s="10" t="str">
        <f>'Farmed processes'!D50</f>
        <v>---</v>
      </c>
      <c r="E96" s="10" t="str">
        <f>'Farmed processes'!E50</f>
        <v>---</v>
      </c>
      <c r="F96" s="10" t="str">
        <f>'Farmed processes'!F50</f>
        <v>---</v>
      </c>
      <c r="G96" s="10" t="str">
        <f>'Farmed processes'!G50</f>
        <v>---</v>
      </c>
      <c r="H96" s="10" t="str">
        <f>'Farmed processes'!H50</f>
        <v>---</v>
      </c>
      <c r="I96" s="10"/>
      <c r="J96" s="10"/>
      <c r="K96" s="10"/>
      <c r="L96" s="10"/>
      <c r="M96" s="10"/>
      <c r="N96" s="10"/>
      <c r="O96" s="10"/>
      <c r="P96" s="10"/>
    </row>
    <row r="97" spans="1:16" ht="42" x14ac:dyDescent="0.15">
      <c r="A97" s="10" t="str">
        <f>'Farmed processes'!A51</f>
        <v>Human toxicity, cancer - metals</v>
      </c>
      <c r="B97" s="10" t="str">
        <f>'Farmed processes'!B51</f>
        <v>Feed - Salmonids (76%)</v>
      </c>
      <c r="C97" s="10" t="str">
        <f>'Farmed processes'!C51</f>
        <v>Feed - Bass and Sea bream (8%)</v>
      </c>
      <c r="D97" s="10" t="str">
        <f>'Farmed processes'!D51</f>
        <v>Consumer preparation (4%)</v>
      </c>
      <c r="E97" s="10" t="str">
        <f>'Farmed processes'!E51</f>
        <v>Farm equipment (3%)</v>
      </c>
      <c r="F97" s="10" t="str">
        <f>'Farmed processes'!F51</f>
        <v>Juvenile RAS production energy use (2%)</v>
      </c>
      <c r="G97" s="10" t="str">
        <f>'Farmed processes'!G51</f>
        <v>Farming - vessel operations (2%)</v>
      </c>
      <c r="H97" s="10" t="str">
        <f>'Farmed processes'!H51</f>
        <v>Consumer packaging (2%)</v>
      </c>
      <c r="I97" s="10"/>
      <c r="J97" s="10"/>
      <c r="K97" s="10"/>
      <c r="L97" s="10"/>
      <c r="M97" s="10"/>
      <c r="N97" s="10"/>
      <c r="O97" s="10"/>
      <c r="P97" s="10"/>
    </row>
    <row r="98" spans="1:16" ht="42" x14ac:dyDescent="0.15">
      <c r="A98" s="10" t="str">
        <f>'Farmed processes'!A52</f>
        <v>Human toxicity, cancer - organics</v>
      </c>
      <c r="B98" s="10" t="str">
        <f>'Farmed processes'!B52</f>
        <v>Feed - Salmonids (44%)</v>
      </c>
      <c r="C98" s="10" t="str">
        <f>'Farmed processes'!C52</f>
        <v>Consumer packaging (18%)</v>
      </c>
      <c r="D98" s="10" t="str">
        <f>'Farmed processes'!D52</f>
        <v>Feed - Bass and Sea bream (18%)</v>
      </c>
      <c r="E98" s="10" t="str">
        <f>'Farmed processes'!E52</f>
        <v>Farm equipment (5%)</v>
      </c>
      <c r="F98" s="10" t="str">
        <f>'Farmed processes'!F52</f>
        <v>Juvenile RAS production energy use (4%)</v>
      </c>
      <c r="G98" s="10" t="str">
        <f>'Farmed processes'!G52</f>
        <v>Juvenile production bass and sea bream (2%)</v>
      </c>
      <c r="H98" s="10" t="str">
        <f>'Farmed processes'!H52</f>
        <v>Juvenile production equipment (2%)</v>
      </c>
      <c r="I98" s="10"/>
      <c r="J98" s="10"/>
      <c r="K98" s="10"/>
      <c r="L98" s="10"/>
      <c r="M98" s="10"/>
      <c r="N98" s="10"/>
      <c r="O98" s="10"/>
      <c r="P98" s="10"/>
    </row>
    <row r="99" spans="1:16" ht="42" x14ac:dyDescent="0.15">
      <c r="A99" s="10" t="str">
        <f>'Farmed processes'!A53</f>
        <v>Human toxicity, non-cancer</v>
      </c>
      <c r="B99" s="10" t="str">
        <f>'Farmed processes'!B53</f>
        <v>Feed - Salmonids (58%)</v>
      </c>
      <c r="C99" s="10" t="str">
        <f>'Farmed processes'!C53</f>
        <v>Farming bass and sea bream (14%)</v>
      </c>
      <c r="D99" s="10" t="str">
        <f>'Farmed processes'!D53</f>
        <v>Feed - Bass and Sea bream (11%)</v>
      </c>
      <c r="E99" s="10" t="str">
        <f>'Farmed processes'!E53</f>
        <v>Consumer preparation (8%)</v>
      </c>
      <c r="F99" s="10" t="str">
        <f>'Farmed processes'!F53</f>
        <v>Farming - vessel operations (3%)</v>
      </c>
      <c r="G99" s="10" t="str">
        <f>'Farmed processes'!G53</f>
        <v>Consumer packaging (2%)</v>
      </c>
      <c r="H99" s="10" t="str">
        <f>'Farmed processes'!H53</f>
        <v>Juvenile RAS production energy use (2%)</v>
      </c>
      <c r="I99" s="10"/>
      <c r="J99" s="10"/>
      <c r="K99" s="10"/>
      <c r="L99" s="10"/>
      <c r="M99" s="10"/>
      <c r="N99" s="10"/>
      <c r="O99" s="10"/>
      <c r="P99" s="10"/>
    </row>
    <row r="100" spans="1:16" ht="42" x14ac:dyDescent="0.15">
      <c r="A100" s="10" t="str">
        <f>'Farmed processes'!A54</f>
        <v>Human toxicity, non-cancer - inorganics</v>
      </c>
      <c r="B100" s="10" t="str">
        <f>'Farmed processes'!B54</f>
        <v>Feed - Salmonids (47%)</v>
      </c>
      <c r="C100" s="10" t="str">
        <f>'Farmed processes'!C54</f>
        <v>Feed - Bass and Sea bream (17%)</v>
      </c>
      <c r="D100" s="10" t="str">
        <f>'Farmed processes'!D54</f>
        <v>Farming - vessel operations (14%)</v>
      </c>
      <c r="E100" s="10" t="str">
        <f>'Farmed processes'!E54</f>
        <v>Farming - energy use farm (6%)</v>
      </c>
      <c r="F100" s="10" t="str">
        <f>'Farmed processes'!F54</f>
        <v>Juvenile RAS production energy use (4%)</v>
      </c>
      <c r="G100" s="10" t="str">
        <f>'Farmed processes'!G54</f>
        <v>Consumer packaging (4%)</v>
      </c>
      <c r="H100" s="10" t="str">
        <f>'Farmed processes'!H54</f>
        <v>Farm equipment (2%)</v>
      </c>
      <c r="I100" s="10"/>
      <c r="J100" s="10"/>
      <c r="K100" s="10"/>
      <c r="L100" s="10"/>
      <c r="M100" s="10"/>
      <c r="N100" s="10"/>
      <c r="O100" s="10"/>
      <c r="P100" s="10"/>
    </row>
    <row r="101" spans="1:16" ht="42" x14ac:dyDescent="0.15">
      <c r="A101" s="10" t="str">
        <f>'Farmed processes'!A55</f>
        <v>Human toxicity, non-cancer - metals</v>
      </c>
      <c r="B101" s="10" t="str">
        <f>'Farmed processes'!B55</f>
        <v>Feed - Salmonids (65%)</v>
      </c>
      <c r="C101" s="10" t="str">
        <f>'Farmed processes'!C55</f>
        <v>Feed - Bass and Sea bream (13%)</v>
      </c>
      <c r="D101" s="10" t="str">
        <f>'Farmed processes'!D55</f>
        <v>Consumer preparation (11%)</v>
      </c>
      <c r="E101" s="10" t="str">
        <f>'Farmed processes'!E55</f>
        <v>Consumer packaging (3%)</v>
      </c>
      <c r="F101" s="10" t="str">
        <f>'Farmed processes'!F55</f>
        <v>Juvenile RAS production energy use (2%)</v>
      </c>
      <c r="G101" s="10" t="str">
        <f>'Farmed processes'!G55</f>
        <v>Farming - vessel operations (2%)</v>
      </c>
      <c r="H101" s="10" t="str">
        <f>'Farmed processes'!H55</f>
        <v>---</v>
      </c>
      <c r="I101" s="10"/>
      <c r="J101" s="10"/>
      <c r="K101" s="10"/>
      <c r="L101" s="10"/>
      <c r="M101" s="10"/>
      <c r="N101" s="10"/>
      <c r="O101" s="10"/>
      <c r="P101" s="10"/>
    </row>
    <row r="102" spans="1:16" ht="28" x14ac:dyDescent="0.15">
      <c r="A102" s="10" t="str">
        <f>'Farmed processes'!A56</f>
        <v>Human toxicity, non-cancer - organics</v>
      </c>
      <c r="B102" s="10" t="str">
        <f>'Farmed processes'!B56</f>
        <v>Farming bass and sea bream (55%)</v>
      </c>
      <c r="C102" s="10" t="str">
        <f>'Farmed processes'!C56</f>
        <v>Feed - Salmonids (42%)</v>
      </c>
      <c r="D102" s="10" t="str">
        <f>'Farmed processes'!D56</f>
        <v>Juvenile RAS production energy use (1%)</v>
      </c>
      <c r="E102" s="10" t="str">
        <f>'Farmed processes'!E56</f>
        <v>Feed - Bass and Sea bream (1%)</v>
      </c>
      <c r="F102" s="10" t="str">
        <f>'Farmed processes'!F56</f>
        <v>---</v>
      </c>
      <c r="G102" s="10" t="str">
        <f>'Farmed processes'!G56</f>
        <v>---</v>
      </c>
      <c r="H102" s="10" t="str">
        <f>'Farmed processes'!H56</f>
        <v>---</v>
      </c>
      <c r="I102" s="10"/>
      <c r="J102" s="10"/>
      <c r="K102" s="10"/>
      <c r="L102" s="10"/>
      <c r="M102" s="10"/>
      <c r="N102" s="10"/>
      <c r="O102" s="10"/>
      <c r="P102" s="10"/>
    </row>
    <row r="103" spans="1:16" ht="42" x14ac:dyDescent="0.15">
      <c r="A103" s="10" t="str">
        <f>'Farmed processes'!A57</f>
        <v>Ionising radiation</v>
      </c>
      <c r="B103" s="10" t="str">
        <f>'Farmed processes'!B57</f>
        <v>Feed - Salmonids (46%)</v>
      </c>
      <c r="C103" s="10" t="str">
        <f>'Farmed processes'!C57</f>
        <v>Feed - Bass and Sea bream (14%)</v>
      </c>
      <c r="D103" s="10" t="str">
        <f>'Farmed processes'!D57</f>
        <v>Juvenile production bass and sea bream (12%)</v>
      </c>
      <c r="E103" s="10" t="str">
        <f>'Farmed processes'!E57</f>
        <v>Juvenile RAS production energy use (10%)</v>
      </c>
      <c r="F103" s="10" t="str">
        <f>'Farmed processes'!F57</f>
        <v>Consumer packaging (5%)</v>
      </c>
      <c r="G103" s="10" t="str">
        <f>'Farmed processes'!G57</f>
        <v>Preparation - energy use (4%)</v>
      </c>
      <c r="H103" s="10" t="str">
        <f>'Farmed processes'!H57</f>
        <v>Consumer preparation (3%)</v>
      </c>
      <c r="I103" s="10"/>
      <c r="J103" s="10"/>
      <c r="K103" s="10"/>
      <c r="L103" s="10"/>
      <c r="M103" s="10"/>
      <c r="N103" s="10"/>
      <c r="O103" s="10"/>
      <c r="P103" s="10"/>
    </row>
    <row r="104" spans="1:16" ht="28" x14ac:dyDescent="0.15">
      <c r="A104" s="10" t="str">
        <f>'Farmed processes'!A58</f>
        <v>Land use</v>
      </c>
      <c r="B104" s="10" t="str">
        <f>'Farmed processes'!B58</f>
        <v>Feed - Salmonids (82%)</v>
      </c>
      <c r="C104" s="10" t="str">
        <f>'Farmed processes'!C58</f>
        <v>Feed - Bass and Sea bream (12%)</v>
      </c>
      <c r="D104" s="10" t="str">
        <f>'Farmed processes'!D58</f>
        <v>Juvenile RAS production energy use (2%)</v>
      </c>
      <c r="E104" s="10" t="str">
        <f>'Farmed processes'!E58</f>
        <v>Consumer preparation (1%)</v>
      </c>
      <c r="F104" s="10" t="str">
        <f>'Farmed processes'!F58</f>
        <v>Farming - vessel operations (1%)</v>
      </c>
      <c r="G104" s="10" t="str">
        <f>'Farmed processes'!G58</f>
        <v>---</v>
      </c>
      <c r="H104" s="10" t="str">
        <f>'Farmed processes'!H58</f>
        <v>---</v>
      </c>
      <c r="I104" s="10"/>
      <c r="J104" s="10"/>
      <c r="K104" s="10"/>
      <c r="L104" s="10"/>
      <c r="M104" s="10"/>
      <c r="N104" s="10"/>
      <c r="O104" s="10"/>
      <c r="P104" s="10"/>
    </row>
    <row r="105" spans="1:16" ht="42" x14ac:dyDescent="0.15">
      <c r="A105" s="10" t="str">
        <f>'Farmed processes'!A59</f>
        <v>Ozone depletion</v>
      </c>
      <c r="B105" s="10" t="str">
        <f>'Farmed processes'!B59</f>
        <v>Feed - Bass and Sea bream (50%)</v>
      </c>
      <c r="C105" s="10" t="str">
        <f>'Farmed processes'!C59</f>
        <v>Feed - Salmonids (36%)</v>
      </c>
      <c r="D105" s="10" t="str">
        <f>'Farmed processes'!D59</f>
        <v>Consumer preparation (5%)</v>
      </c>
      <c r="E105" s="10" t="str">
        <f>'Farmed processes'!E59</f>
        <v>Juvenile production bass and sea bream (3%)</v>
      </c>
      <c r="F105" s="10" t="str">
        <f>'Farmed processes'!F59</f>
        <v>Farming bass and sea bream (3%)</v>
      </c>
      <c r="G105" s="10" t="str">
        <f>'Farmed processes'!G59</f>
        <v>Farming - medical treatment (1%)</v>
      </c>
      <c r="H105" s="10" t="str">
        <f>'Farmed processes'!H59</f>
        <v>Juvenile RAS production energy use (1%)</v>
      </c>
      <c r="I105" s="10"/>
      <c r="J105" s="10"/>
      <c r="K105" s="10"/>
      <c r="L105" s="10"/>
      <c r="M105" s="10"/>
      <c r="N105" s="10"/>
      <c r="O105" s="10"/>
      <c r="P105" s="10"/>
    </row>
    <row r="106" spans="1:16" ht="42" x14ac:dyDescent="0.15">
      <c r="A106" s="10" t="str">
        <f>'Farmed processes'!A60</f>
        <v>Photochemical ozone formation</v>
      </c>
      <c r="B106" s="10" t="str">
        <f>'Farmed processes'!B60</f>
        <v>Feed - Salmonids (44%)</v>
      </c>
      <c r="C106" s="10" t="str">
        <f>'Farmed processes'!C60</f>
        <v>Feed - Bass and Sea bream (20%)</v>
      </c>
      <c r="D106" s="10" t="str">
        <f>'Farmed processes'!D60</f>
        <v>Farming - vessel operations (20%)</v>
      </c>
      <c r="E106" s="10" t="str">
        <f>'Farmed processes'!E60</f>
        <v>Farming - energy use farm (8%)</v>
      </c>
      <c r="F106" s="10" t="str">
        <f>'Farmed processes'!F60</f>
        <v>Consumer packaging (2%)</v>
      </c>
      <c r="G106" s="10" t="str">
        <f>'Farmed processes'!G60</f>
        <v>Juvenile RAS production energy use (2%)</v>
      </c>
      <c r="H106" s="10" t="str">
        <f>'Farmed processes'!H60</f>
        <v>---</v>
      </c>
      <c r="I106" s="10"/>
      <c r="J106" s="10"/>
      <c r="K106" s="10"/>
      <c r="L106" s="10"/>
      <c r="M106" s="10"/>
      <c r="N106" s="10"/>
      <c r="O106" s="10"/>
      <c r="P106" s="10"/>
    </row>
    <row r="107" spans="1:16" ht="42" x14ac:dyDescent="0.15">
      <c r="A107" s="10" t="str">
        <f>'Farmed processes'!A61</f>
        <v>Resource use, fossils</v>
      </c>
      <c r="B107" s="10" t="str">
        <f>'Farmed processes'!B61</f>
        <v>Feed - Salmonids (45%)</v>
      </c>
      <c r="C107" s="10" t="str">
        <f>'Farmed processes'!C61</f>
        <v>Consumer packaging (15%)</v>
      </c>
      <c r="D107" s="10" t="str">
        <f>'Farmed processes'!D61</f>
        <v>Farming - vessel operations (13%)</v>
      </c>
      <c r="E107" s="10" t="str">
        <f>'Farmed processes'!E61</f>
        <v>Juvenile RAS production energy use (7%)</v>
      </c>
      <c r="F107" s="10" t="str">
        <f>'Farmed processes'!F61</f>
        <v>Farming - energy use farm (5%)</v>
      </c>
      <c r="G107" s="10" t="str">
        <f>'Farmed processes'!G61</f>
        <v>Packaging used in distribution (4%)</v>
      </c>
      <c r="H107" s="10" t="str">
        <f>'Farmed processes'!H61</f>
        <v>Farm equipment (4%)</v>
      </c>
      <c r="I107" s="10"/>
      <c r="J107" s="10"/>
      <c r="K107" s="10"/>
      <c r="L107" s="10"/>
      <c r="M107" s="10"/>
      <c r="N107" s="10"/>
      <c r="O107" s="10"/>
      <c r="P107" s="10"/>
    </row>
    <row r="108" spans="1:16" ht="42" x14ac:dyDescent="0.15">
      <c r="A108" s="10" t="str">
        <f>'Farmed processes'!A62</f>
        <v>Resource use, minerals and metals</v>
      </c>
      <c r="B108" s="10" t="str">
        <f>'Farmed processes'!B62</f>
        <v>Juvenile production equipment (34%)</v>
      </c>
      <c r="C108" s="10" t="str">
        <f>'Farmed processes'!C62</f>
        <v>Farm equipment (28%)</v>
      </c>
      <c r="D108" s="10" t="str">
        <f>'Farmed processes'!D62</f>
        <v>Feed - Salmonids (22%)</v>
      </c>
      <c r="E108" s="10" t="str">
        <f>'Farmed processes'!E62</f>
        <v>Preparation - equipment and infrastructure (9%)</v>
      </c>
      <c r="F108" s="10" t="str">
        <f>'Farmed processes'!F62</f>
        <v>Juvenile RAS production energy use (4%)</v>
      </c>
      <c r="G108" s="10" t="str">
        <f>'Farmed processes'!G62</f>
        <v>Feed - Bass and Sea bream (2%)</v>
      </c>
      <c r="H108" s="10" t="str">
        <f>'Farmed processes'!H62</f>
        <v>---</v>
      </c>
      <c r="I108" s="10"/>
      <c r="J108" s="10"/>
      <c r="K108" s="10"/>
      <c r="L108" s="10"/>
      <c r="M108" s="10"/>
      <c r="N108" s="10"/>
      <c r="O108" s="10"/>
      <c r="P108" s="10"/>
    </row>
    <row r="109" spans="1:16" x14ac:dyDescent="0.15">
      <c r="A109" s="10"/>
    </row>
    <row r="110" spans="1:16" x14ac:dyDescent="0.15">
      <c r="A110" s="10"/>
    </row>
    <row r="111" spans="1:16" x14ac:dyDescent="0.15">
      <c r="A111" s="10"/>
    </row>
  </sheetData>
  <mergeCells count="2">
    <mergeCell ref="A2:B2"/>
    <mergeCell ref="A15:J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D9C72-78A7-4188-BC46-F460DEF3E7EB}">
  <dimension ref="A4:Y69"/>
  <sheetViews>
    <sheetView topLeftCell="A22" workbookViewId="0">
      <selection activeCell="AC40" sqref="AC40"/>
    </sheetView>
  </sheetViews>
  <sheetFormatPr baseColWidth="10" defaultColWidth="9" defaultRowHeight="13" x14ac:dyDescent="0.15"/>
  <cols>
    <col min="1" max="1" width="53.3984375" customWidth="1"/>
    <col min="2" max="2" width="32.19921875" customWidth="1"/>
    <col min="3" max="3" width="31" customWidth="1"/>
    <col min="4" max="4" width="16.59765625" customWidth="1"/>
    <col min="5" max="5" width="15.3984375" customWidth="1"/>
    <col min="6" max="6" width="21.3984375" customWidth="1"/>
    <col min="7" max="7" width="18.796875" customWidth="1"/>
    <col min="8" max="8" width="34.59765625" customWidth="1"/>
    <col min="9" max="9" width="21.59765625" customWidth="1"/>
    <col min="12" max="12" width="13.3984375" customWidth="1"/>
    <col min="13" max="13" width="18.796875" customWidth="1"/>
  </cols>
  <sheetData>
    <row r="4" spans="1:4" ht="28.5" customHeight="1" x14ac:dyDescent="0.15">
      <c r="A4" s="52" t="s">
        <v>1</v>
      </c>
      <c r="B4" s="53" t="s">
        <v>2</v>
      </c>
      <c r="C4" s="15" t="s">
        <v>112</v>
      </c>
      <c r="D4" s="51" t="s">
        <v>3</v>
      </c>
    </row>
    <row r="5" spans="1:4" ht="14" x14ac:dyDescent="0.15">
      <c r="A5" s="11" t="str">
        <f t="shared" ref="A5:A11" si="0">_xlfn.XLOOKUP(LARGE($C$39:$C$64,$D5),$C$39:$C$64,$A$39:$A$64,"NA",0,1)</f>
        <v>Climate change</v>
      </c>
      <c r="B5" s="80">
        <f>C5/$C$38</f>
        <v>0.232198913618753</v>
      </c>
      <c r="C5" s="79">
        <f>_xlfn.XLOOKUP(LARGE($C$39:$C$63,$D5),$C$39:$C$63,$C$39:$C$63,"NA",0,1)</f>
        <v>144.60531</v>
      </c>
      <c r="D5" s="50">
        <v>1</v>
      </c>
    </row>
    <row r="6" spans="1:4" ht="14" x14ac:dyDescent="0.15">
      <c r="A6" s="11" t="str">
        <f t="shared" si="0"/>
        <v>Particulate Matter</v>
      </c>
      <c r="B6" s="80">
        <f t="shared" ref="B6:B11" si="1">C6/$C$38</f>
        <v>0.18145641821759997</v>
      </c>
      <c r="C6" s="79">
        <f t="shared" ref="C6:C11" si="2">_xlfn.XLOOKUP(LARGE($C$39:$C$63,$D6),$C$39:$C$63,$C$39:$C$63,"NA",0,1)</f>
        <v>113.00467</v>
      </c>
      <c r="D6" s="50">
        <v>2</v>
      </c>
    </row>
    <row r="7" spans="1:4" ht="14" x14ac:dyDescent="0.15">
      <c r="A7" s="11" t="str">
        <f t="shared" si="0"/>
        <v>Resource use, fossils</v>
      </c>
      <c r="B7" s="80">
        <f t="shared" si="1"/>
        <v>0.11475462485997924</v>
      </c>
      <c r="C7" s="79">
        <f t="shared" si="2"/>
        <v>71.465141000000003</v>
      </c>
      <c r="D7" s="50">
        <v>3</v>
      </c>
    </row>
    <row r="8" spans="1:4" ht="14" x14ac:dyDescent="0.15">
      <c r="A8" s="11" t="str">
        <f t="shared" si="0"/>
        <v>Photochemical ozone formation</v>
      </c>
      <c r="B8" s="80">
        <f t="shared" si="1"/>
        <v>8.8942624888240299E-2</v>
      </c>
      <c r="C8" s="79">
        <f t="shared" si="2"/>
        <v>55.390335999999998</v>
      </c>
      <c r="D8" s="50">
        <v>4</v>
      </c>
    </row>
    <row r="9" spans="1:4" ht="14" x14ac:dyDescent="0.15">
      <c r="A9" s="11" t="str">
        <f t="shared" si="0"/>
        <v>Acidification</v>
      </c>
      <c r="B9" s="80">
        <f t="shared" si="1"/>
        <v>7.0490655541225189E-2</v>
      </c>
      <c r="C9" s="79">
        <f t="shared" si="2"/>
        <v>43.899099</v>
      </c>
      <c r="D9" s="50">
        <v>5</v>
      </c>
    </row>
    <row r="10" spans="1:4" ht="14" x14ac:dyDescent="0.15">
      <c r="A10" s="11" t="str">
        <f t="shared" si="0"/>
        <v>Eutrophication, terrestrial</v>
      </c>
      <c r="B10" s="80">
        <f t="shared" si="1"/>
        <v>5.9905905086478868E-2</v>
      </c>
      <c r="C10" s="79">
        <f t="shared" si="2"/>
        <v>37.307288999999997</v>
      </c>
      <c r="D10" s="50">
        <v>6</v>
      </c>
    </row>
    <row r="11" spans="1:4" ht="14" x14ac:dyDescent="0.15">
      <c r="A11" s="11" t="str">
        <f t="shared" si="0"/>
        <v>Ecotoxicity, freshwater</v>
      </c>
      <c r="B11" s="80">
        <f t="shared" si="1"/>
        <v>5.6115331181209975E-2</v>
      </c>
      <c r="C11" s="79">
        <f t="shared" si="2"/>
        <v>34.946652999999998</v>
      </c>
      <c r="D11" s="50">
        <v>7</v>
      </c>
    </row>
    <row r="12" spans="1:4" x14ac:dyDescent="0.15">
      <c r="A12" s="11"/>
      <c r="B12" s="80"/>
      <c r="C12" s="79"/>
      <c r="D12" s="50">
        <v>8</v>
      </c>
    </row>
    <row r="13" spans="1:4" x14ac:dyDescent="0.15">
      <c r="A13" s="11"/>
      <c r="B13" s="5"/>
      <c r="C13" s="2"/>
      <c r="D13" s="50">
        <v>9</v>
      </c>
    </row>
    <row r="14" spans="1:4" ht="28" x14ac:dyDescent="0.15">
      <c r="A14" s="49" t="s">
        <v>4</v>
      </c>
      <c r="B14" s="80">
        <f>SUM(B5:B12)</f>
        <v>0.80386447339348643</v>
      </c>
      <c r="C14" s="2"/>
      <c r="D14" s="4"/>
    </row>
    <row r="15" spans="1:4" x14ac:dyDescent="0.15">
      <c r="B15" s="9"/>
    </row>
    <row r="19" spans="1:10" x14ac:dyDescent="0.15">
      <c r="A19" s="12" t="s">
        <v>5</v>
      </c>
    </row>
    <row r="20" spans="1:10" x14ac:dyDescent="0.15">
      <c r="A20" s="76"/>
      <c r="B20" s="76"/>
      <c r="C20" s="76"/>
      <c r="D20" s="76"/>
      <c r="E20" s="76"/>
      <c r="F20" s="76"/>
      <c r="G20" s="76"/>
      <c r="H20" s="76"/>
      <c r="I20" s="76"/>
      <c r="J20" s="76"/>
    </row>
    <row r="21" spans="1:10" x14ac:dyDescent="0.15">
      <c r="A21" s="76" t="s">
        <v>6</v>
      </c>
      <c r="B21" s="76" t="s">
        <v>7</v>
      </c>
      <c r="C21" s="76"/>
      <c r="D21" s="76"/>
      <c r="E21" s="76"/>
      <c r="F21" s="76"/>
      <c r="G21" s="76"/>
      <c r="H21" s="76"/>
      <c r="I21" s="76"/>
      <c r="J21" s="76"/>
    </row>
    <row r="22" spans="1:10" x14ac:dyDescent="0.15">
      <c r="A22" s="76" t="s">
        <v>8</v>
      </c>
      <c r="B22" s="76" t="s">
        <v>9</v>
      </c>
      <c r="C22" s="76"/>
      <c r="D22" s="76"/>
      <c r="E22" s="76"/>
      <c r="F22" s="76"/>
      <c r="G22" s="76"/>
      <c r="H22" s="76"/>
      <c r="I22" s="76"/>
      <c r="J22" s="76"/>
    </row>
    <row r="23" spans="1:10" x14ac:dyDescent="0.15">
      <c r="A23" s="76" t="s">
        <v>10</v>
      </c>
      <c r="B23" s="76" t="s">
        <v>120</v>
      </c>
      <c r="C23" s="76"/>
      <c r="D23" s="76"/>
      <c r="E23" s="76"/>
      <c r="F23" s="76"/>
      <c r="G23" s="76"/>
      <c r="H23" s="76"/>
      <c r="I23" s="76"/>
      <c r="J23" s="76"/>
    </row>
    <row r="24" spans="1:10" x14ac:dyDescent="0.15">
      <c r="A24" s="76" t="s">
        <v>11</v>
      </c>
      <c r="B24" s="76" t="s">
        <v>12</v>
      </c>
      <c r="C24" s="76"/>
      <c r="D24" s="76"/>
      <c r="E24" s="76"/>
      <c r="F24" s="76"/>
      <c r="G24" s="76"/>
      <c r="H24" s="76"/>
      <c r="I24" s="76"/>
      <c r="J24" s="76"/>
    </row>
    <row r="25" spans="1:10" x14ac:dyDescent="0.15">
      <c r="A25" s="76" t="s">
        <v>13</v>
      </c>
      <c r="B25" s="76" t="s">
        <v>14</v>
      </c>
      <c r="C25" s="76"/>
      <c r="D25" s="76"/>
      <c r="E25" s="76"/>
      <c r="F25" s="76"/>
      <c r="G25" s="76"/>
      <c r="H25" s="76"/>
      <c r="I25" s="76"/>
      <c r="J25" s="76"/>
    </row>
    <row r="26" spans="1:10" x14ac:dyDescent="0.15">
      <c r="A26" s="76" t="s">
        <v>15</v>
      </c>
      <c r="B26" s="76" t="s">
        <v>16</v>
      </c>
      <c r="C26" s="76"/>
      <c r="D26" s="76"/>
      <c r="E26" s="76"/>
      <c r="F26" s="76"/>
      <c r="G26" s="76"/>
      <c r="H26" s="76"/>
      <c r="I26" s="76"/>
      <c r="J26" s="76"/>
    </row>
    <row r="27" spans="1:10" x14ac:dyDescent="0.15">
      <c r="A27" s="76" t="s">
        <v>17</v>
      </c>
      <c r="B27" s="76" t="s">
        <v>18</v>
      </c>
      <c r="C27" s="76"/>
      <c r="D27" s="76"/>
      <c r="E27" s="76"/>
      <c r="F27" s="76"/>
      <c r="G27" s="76"/>
      <c r="H27" s="76"/>
      <c r="I27" s="76"/>
      <c r="J27" s="76"/>
    </row>
    <row r="28" spans="1:10" x14ac:dyDescent="0.15">
      <c r="A28" s="76" t="s">
        <v>19</v>
      </c>
      <c r="B28" s="76" t="s">
        <v>20</v>
      </c>
      <c r="C28" s="76"/>
      <c r="D28" s="76"/>
      <c r="E28" s="76"/>
      <c r="F28" s="76"/>
      <c r="G28" s="76"/>
      <c r="H28" s="76"/>
      <c r="I28" s="76"/>
      <c r="J28" s="76"/>
    </row>
    <row r="29" spans="1:10" x14ac:dyDescent="0.15">
      <c r="A29" s="76" t="s">
        <v>21</v>
      </c>
      <c r="B29" s="76" t="s">
        <v>22</v>
      </c>
      <c r="C29" s="76"/>
      <c r="D29" s="76"/>
      <c r="E29" s="76"/>
      <c r="F29" s="76"/>
      <c r="G29" s="76"/>
      <c r="H29" s="76"/>
      <c r="I29" s="76"/>
      <c r="J29" s="76"/>
    </row>
    <row r="30" spans="1:10" x14ac:dyDescent="0.15">
      <c r="A30" s="76" t="s">
        <v>23</v>
      </c>
      <c r="B30" s="76" t="s">
        <v>24</v>
      </c>
      <c r="C30" s="76"/>
      <c r="D30" s="76"/>
      <c r="E30" s="76"/>
      <c r="F30" s="76"/>
      <c r="G30" s="76"/>
      <c r="H30" s="76"/>
      <c r="I30" s="76"/>
      <c r="J30" s="76"/>
    </row>
    <row r="31" spans="1:10" x14ac:dyDescent="0.15">
      <c r="A31" s="76" t="s">
        <v>25</v>
      </c>
      <c r="B31" s="76" t="s">
        <v>24</v>
      </c>
      <c r="C31" s="76"/>
      <c r="D31" s="76"/>
      <c r="E31" s="76"/>
      <c r="F31" s="76"/>
      <c r="G31" s="76"/>
      <c r="H31" s="76"/>
      <c r="I31" s="76"/>
      <c r="J31" s="76"/>
    </row>
    <row r="32" spans="1:10" x14ac:dyDescent="0.15">
      <c r="A32" s="76" t="s">
        <v>26</v>
      </c>
      <c r="B32" s="76" t="s">
        <v>24</v>
      </c>
      <c r="C32" s="76"/>
      <c r="D32" s="76"/>
      <c r="E32" s="76"/>
      <c r="F32" s="76"/>
      <c r="G32" s="76"/>
      <c r="H32" s="76"/>
      <c r="I32" s="76"/>
      <c r="J32" s="76"/>
    </row>
    <row r="33" spans="1:25" x14ac:dyDescent="0.15">
      <c r="A33" s="76" t="s">
        <v>27</v>
      </c>
      <c r="B33" s="76" t="s">
        <v>24</v>
      </c>
      <c r="C33" s="76"/>
      <c r="D33" s="76"/>
      <c r="E33" s="76"/>
      <c r="F33" s="76"/>
      <c r="G33" s="76"/>
      <c r="H33" s="76"/>
      <c r="I33" s="76"/>
      <c r="J33" s="76"/>
    </row>
    <row r="34" spans="1:25" x14ac:dyDescent="0.15">
      <c r="A34" s="76" t="s">
        <v>28</v>
      </c>
      <c r="B34" s="76" t="s">
        <v>29</v>
      </c>
      <c r="C34" s="76"/>
      <c r="D34" s="76"/>
      <c r="E34" s="76"/>
      <c r="F34" s="76"/>
      <c r="G34" s="76"/>
      <c r="H34" s="76"/>
      <c r="I34" s="76"/>
      <c r="J34" s="76"/>
    </row>
    <row r="35" spans="1:25" x14ac:dyDescent="0.15">
      <c r="A35" s="76" t="s">
        <v>30</v>
      </c>
      <c r="B35" s="76" t="s">
        <v>31</v>
      </c>
      <c r="C35" s="76"/>
      <c r="D35" s="76"/>
      <c r="E35" s="76"/>
      <c r="F35" s="76"/>
      <c r="G35" s="76"/>
      <c r="H35" s="76"/>
      <c r="I35" s="76"/>
      <c r="J35" s="76"/>
    </row>
    <row r="36" spans="1:25" x14ac:dyDescent="0.15">
      <c r="A36" s="76"/>
      <c r="B36" s="76"/>
      <c r="C36" s="77"/>
      <c r="D36" s="76"/>
      <c r="E36" s="76"/>
      <c r="F36" s="76"/>
      <c r="G36" s="76"/>
      <c r="H36" s="76"/>
      <c r="I36" s="76"/>
      <c r="J36" s="76"/>
    </row>
    <row r="37" spans="1:25" x14ac:dyDescent="0.15">
      <c r="A37" s="52" t="s">
        <v>29</v>
      </c>
      <c r="B37" s="52" t="s">
        <v>32</v>
      </c>
      <c r="C37" s="86" t="s">
        <v>33</v>
      </c>
      <c r="D37" s="76" t="s">
        <v>34</v>
      </c>
      <c r="E37" s="76" t="s">
        <v>96</v>
      </c>
      <c r="F37" s="76" t="s">
        <v>171</v>
      </c>
      <c r="G37" s="76" t="s">
        <v>98</v>
      </c>
      <c r="H37" s="76" t="s">
        <v>99</v>
      </c>
      <c r="I37" s="76" t="s">
        <v>100</v>
      </c>
      <c r="J37" s="76" t="s">
        <v>101</v>
      </c>
      <c r="K37" s="1" t="s">
        <v>102</v>
      </c>
      <c r="L37" t="s">
        <v>103</v>
      </c>
      <c r="M37" t="s">
        <v>104</v>
      </c>
      <c r="N37" t="s">
        <v>121</v>
      </c>
      <c r="O37" t="s">
        <v>122</v>
      </c>
      <c r="P37" t="s">
        <v>105</v>
      </c>
      <c r="Q37" t="s">
        <v>106</v>
      </c>
      <c r="R37" t="s">
        <v>108</v>
      </c>
      <c r="S37" t="s">
        <v>157</v>
      </c>
      <c r="T37" t="s">
        <v>158</v>
      </c>
      <c r="U37" t="s">
        <v>109</v>
      </c>
      <c r="V37" t="s">
        <v>110</v>
      </c>
      <c r="W37" t="s">
        <v>107</v>
      </c>
      <c r="X37" t="s">
        <v>123</v>
      </c>
      <c r="Y37" t="s">
        <v>124</v>
      </c>
    </row>
    <row r="38" spans="1:25" x14ac:dyDescent="0.15">
      <c r="A38" s="4" t="s">
        <v>33</v>
      </c>
      <c r="B38" s="4" t="s">
        <v>118</v>
      </c>
      <c r="C38" s="5">
        <v>622.76480000000004</v>
      </c>
      <c r="D38" s="76">
        <v>0</v>
      </c>
      <c r="E38" s="76">
        <v>362.72624000000002</v>
      </c>
      <c r="F38" s="76">
        <v>2.9826236E-3</v>
      </c>
      <c r="G38" s="76">
        <v>77.919923999999995</v>
      </c>
      <c r="H38" s="76">
        <v>8.1319092000000008</v>
      </c>
      <c r="I38" s="76">
        <v>9.4173209999999993E-2</v>
      </c>
      <c r="J38" s="76">
        <v>12.100963999999999</v>
      </c>
      <c r="K38" s="1">
        <v>2.0346698000000001</v>
      </c>
      <c r="L38">
        <v>34.158042999999999</v>
      </c>
      <c r="M38">
        <v>11.950246</v>
      </c>
      <c r="N38">
        <v>9.2105835999999996E-2</v>
      </c>
      <c r="O38">
        <v>4.9206006999999996</v>
      </c>
      <c r="P38">
        <v>12.292802</v>
      </c>
      <c r="Q38">
        <v>0.25876061</v>
      </c>
      <c r="R38">
        <v>76.187663999999998</v>
      </c>
      <c r="S38">
        <v>6.8230636999999997E-3</v>
      </c>
      <c r="T38">
        <v>8.0680645999999995E-2</v>
      </c>
      <c r="U38">
        <v>21.009336000000001</v>
      </c>
      <c r="V38">
        <v>5.4679733000000001E-2</v>
      </c>
      <c r="W38">
        <v>16.58512</v>
      </c>
      <c r="X38">
        <v>-9.5713635999999997</v>
      </c>
      <c r="Y38">
        <v>-8.2715543999999994</v>
      </c>
    </row>
    <row r="39" spans="1:25" x14ac:dyDescent="0.15">
      <c r="A39" s="4" t="s">
        <v>35</v>
      </c>
      <c r="B39" s="4" t="s">
        <v>118</v>
      </c>
      <c r="C39" s="5">
        <v>43.899099</v>
      </c>
      <c r="D39" s="76">
        <v>0</v>
      </c>
      <c r="E39" s="76">
        <v>31.882306</v>
      </c>
      <c r="F39" s="76">
        <v>0</v>
      </c>
      <c r="G39" s="76">
        <v>4.7772965000000003</v>
      </c>
      <c r="H39" s="76">
        <v>0.37830299000000001</v>
      </c>
      <c r="I39" s="76">
        <v>-5.0578098000000002E-3</v>
      </c>
      <c r="J39" s="76">
        <v>0.21083146999999999</v>
      </c>
      <c r="K39" s="1">
        <v>0.17884000999999999</v>
      </c>
      <c r="L39">
        <v>1.5946328999999999</v>
      </c>
      <c r="M39">
        <v>0.19129848999999999</v>
      </c>
      <c r="N39">
        <v>3.9411150999999998E-3</v>
      </c>
      <c r="O39">
        <v>0.26680830999999999</v>
      </c>
      <c r="P39">
        <v>0.15234318999999999</v>
      </c>
      <c r="Q39">
        <v>2.2778764E-3</v>
      </c>
      <c r="R39">
        <v>3.9177966999999998</v>
      </c>
      <c r="S39">
        <v>4.7582646E-4</v>
      </c>
      <c r="T39">
        <v>9.5896634000000001E-3</v>
      </c>
      <c r="U39">
        <v>0.27405164999999998</v>
      </c>
      <c r="V39">
        <v>3.4271638999999999E-3</v>
      </c>
      <c r="W39">
        <v>0.92955195999999995</v>
      </c>
      <c r="X39">
        <v>-0.31207151999999999</v>
      </c>
      <c r="Y39">
        <v>-0.55754318999999997</v>
      </c>
    </row>
    <row r="40" spans="1:25" x14ac:dyDescent="0.15">
      <c r="A40" s="4" t="s">
        <v>36</v>
      </c>
      <c r="B40" s="4" t="s">
        <v>118</v>
      </c>
      <c r="C40" s="5">
        <v>144.60531</v>
      </c>
      <c r="D40" s="76">
        <v>0</v>
      </c>
      <c r="E40" s="76">
        <v>65.828192999999999</v>
      </c>
      <c r="F40" s="76">
        <v>0</v>
      </c>
      <c r="G40" s="76">
        <v>9.3607805000000006</v>
      </c>
      <c r="H40" s="76">
        <v>2.2627499000000002</v>
      </c>
      <c r="I40" s="76">
        <v>0.20577972</v>
      </c>
      <c r="J40" s="76">
        <v>6.4258017000000001</v>
      </c>
      <c r="K40" s="1">
        <v>0.36925543999999999</v>
      </c>
      <c r="L40">
        <v>12.291661</v>
      </c>
      <c r="M40">
        <v>1.1978238000000001</v>
      </c>
      <c r="N40">
        <v>3.7739976000000001E-2</v>
      </c>
      <c r="O40">
        <v>0.83494215000000005</v>
      </c>
      <c r="P40">
        <v>3.9828085</v>
      </c>
      <c r="Q40">
        <v>-8.1981012000000006E-2</v>
      </c>
      <c r="R40">
        <v>27.557646999999999</v>
      </c>
      <c r="S40">
        <v>1.9446072E-3</v>
      </c>
      <c r="T40">
        <v>3.5183425999999997E-2</v>
      </c>
      <c r="U40">
        <v>13.166435999999999</v>
      </c>
      <c r="V40">
        <v>1.8584954000000001E-2</v>
      </c>
      <c r="W40">
        <v>5.5947290000000001</v>
      </c>
      <c r="X40">
        <v>-4.7638631</v>
      </c>
      <c r="Y40">
        <v>0.27909073000000001</v>
      </c>
    </row>
    <row r="41" spans="1:25" x14ac:dyDescent="0.15">
      <c r="A41" s="4" t="s">
        <v>37</v>
      </c>
      <c r="B41" s="4" t="s">
        <v>118</v>
      </c>
      <c r="C41" s="5">
        <v>34.946652999999998</v>
      </c>
      <c r="D41" s="76">
        <v>0</v>
      </c>
      <c r="E41" s="76">
        <v>11.465997</v>
      </c>
      <c r="F41" s="78">
        <v>4.2229558E-8</v>
      </c>
      <c r="G41" s="76">
        <v>15.050598000000001</v>
      </c>
      <c r="H41" s="76">
        <v>0.42224476</v>
      </c>
      <c r="I41" s="76">
        <v>-6.1953334000000001E-3</v>
      </c>
      <c r="J41" s="76">
        <v>2.1644013E-2</v>
      </c>
      <c r="K41" s="1">
        <v>6.4317151000000003E-2</v>
      </c>
      <c r="L41">
        <v>1.4955590999999999</v>
      </c>
      <c r="M41">
        <v>0.64649407999999997</v>
      </c>
      <c r="N41">
        <v>3.7212403999999999E-3</v>
      </c>
      <c r="O41">
        <v>0.10597978</v>
      </c>
      <c r="P41">
        <v>0.75820953999999996</v>
      </c>
      <c r="Q41">
        <v>-1.3947946E-3</v>
      </c>
      <c r="R41">
        <v>3.0866161999999999</v>
      </c>
      <c r="S41">
        <v>2.9732845999999997E-4</v>
      </c>
      <c r="T41">
        <v>3.4886504000000002E-4</v>
      </c>
      <c r="U41">
        <v>0.27964639000000002</v>
      </c>
      <c r="V41">
        <v>3.6592300999999999E-3</v>
      </c>
      <c r="W41">
        <v>2.0361017000000001</v>
      </c>
      <c r="X41">
        <v>-0.25366314000000001</v>
      </c>
      <c r="Y41">
        <v>-0.23352880000000001</v>
      </c>
    </row>
    <row r="42" spans="1:25" x14ac:dyDescent="0.15">
      <c r="A42" s="4" t="s">
        <v>38</v>
      </c>
      <c r="B42" s="4" t="s">
        <v>118</v>
      </c>
      <c r="C42" s="5">
        <v>113.00467</v>
      </c>
      <c r="D42" s="76">
        <v>0</v>
      </c>
      <c r="E42" s="76">
        <v>98.096857999999997</v>
      </c>
      <c r="F42" s="76">
        <v>0</v>
      </c>
      <c r="G42" s="76">
        <v>4.3904867000000003</v>
      </c>
      <c r="H42" s="76">
        <v>1.2385986</v>
      </c>
      <c r="I42" s="76">
        <v>-5.1605833000000004E-3</v>
      </c>
      <c r="J42" s="76">
        <v>0.42262154000000002</v>
      </c>
      <c r="K42" s="1">
        <v>0.55026269000000005</v>
      </c>
      <c r="L42">
        <v>2.2819859</v>
      </c>
      <c r="M42">
        <v>0.22630442000000001</v>
      </c>
      <c r="N42">
        <v>5.6801517999999999E-3</v>
      </c>
      <c r="O42">
        <v>0.33450548000000002</v>
      </c>
      <c r="P42">
        <v>0.10270851</v>
      </c>
      <c r="Q42">
        <v>0.21801802000000001</v>
      </c>
      <c r="R42">
        <v>4.5792054999999996</v>
      </c>
      <c r="S42">
        <v>9.3407009999999999E-4</v>
      </c>
      <c r="T42">
        <v>7.4143430999999999E-3</v>
      </c>
      <c r="U42">
        <v>0.70239193</v>
      </c>
      <c r="V42">
        <v>3.3539983000000001E-3</v>
      </c>
      <c r="W42">
        <v>1.0796809999999999</v>
      </c>
      <c r="X42">
        <v>-0.43371165</v>
      </c>
      <c r="Y42">
        <v>-0.79747285000000001</v>
      </c>
    </row>
    <row r="43" spans="1:25" x14ac:dyDescent="0.15">
      <c r="A43" s="4" t="s">
        <v>39</v>
      </c>
      <c r="B43" s="4" t="s">
        <v>118</v>
      </c>
      <c r="C43" s="5">
        <v>25.372059</v>
      </c>
      <c r="D43" s="76">
        <v>0</v>
      </c>
      <c r="E43" s="76">
        <v>21.562854999999999</v>
      </c>
      <c r="F43" s="76">
        <v>0</v>
      </c>
      <c r="G43" s="76">
        <v>0.82117441000000002</v>
      </c>
      <c r="H43" s="76">
        <v>0.17233435999999999</v>
      </c>
      <c r="I43" s="76">
        <v>-8.8413756000000005E-4</v>
      </c>
      <c r="J43" s="76">
        <v>1.2615838000000001E-2</v>
      </c>
      <c r="K43" s="1">
        <v>0.12095427</v>
      </c>
      <c r="L43">
        <v>0.41746175000000002</v>
      </c>
      <c r="M43">
        <v>0.17691149</v>
      </c>
      <c r="N43">
        <v>1.0137598E-3</v>
      </c>
      <c r="O43">
        <v>0.14995370999999999</v>
      </c>
      <c r="P43">
        <v>5.8645585E-2</v>
      </c>
      <c r="Q43">
        <v>4.4665913999999999E-3</v>
      </c>
      <c r="R43">
        <v>0.85308271000000002</v>
      </c>
      <c r="S43">
        <v>2.8474965E-4</v>
      </c>
      <c r="T43">
        <v>6.6153347999999999E-3</v>
      </c>
      <c r="U43">
        <v>7.5920854999999995E-2</v>
      </c>
      <c r="V43">
        <v>1.8414796E-3</v>
      </c>
      <c r="W43">
        <v>0.87372499999999997</v>
      </c>
      <c r="X43">
        <v>-7.6736720999999994E-2</v>
      </c>
      <c r="Y43">
        <v>0.13982363</v>
      </c>
    </row>
    <row r="44" spans="1:25" x14ac:dyDescent="0.15">
      <c r="A44" s="4" t="s">
        <v>40</v>
      </c>
      <c r="B44" s="4" t="s">
        <v>118</v>
      </c>
      <c r="C44" s="5">
        <v>8.8598894000000001</v>
      </c>
      <c r="D44" s="76">
        <v>0</v>
      </c>
      <c r="E44" s="76">
        <v>0.32926581999999999</v>
      </c>
      <c r="F44" s="76">
        <v>0</v>
      </c>
      <c r="G44" s="78">
        <v>7.3918717999999997</v>
      </c>
      <c r="H44" s="78">
        <v>0.15249364000000001</v>
      </c>
      <c r="I44" s="78">
        <v>-2.7872899999999999E-5</v>
      </c>
      <c r="J44" s="78">
        <v>1.1278289000000001E-3</v>
      </c>
      <c r="K44" s="1">
        <v>1.8469775E-3</v>
      </c>
      <c r="L44">
        <v>1.6676238999999999E-2</v>
      </c>
      <c r="M44">
        <v>0.36923348</v>
      </c>
      <c r="N44" s="62">
        <v>4.1283601000000002E-5</v>
      </c>
      <c r="O44">
        <v>3.1784539000000001E-2</v>
      </c>
      <c r="P44">
        <v>4.2043686000000002E-3</v>
      </c>
      <c r="Q44" s="62">
        <v>8.2758623E-5</v>
      </c>
      <c r="R44" s="62">
        <v>2.2241950999999999E-2</v>
      </c>
      <c r="S44" s="62">
        <v>5.9614185999999999E-6</v>
      </c>
      <c r="T44" s="62">
        <v>7.3956674999999996E-6</v>
      </c>
      <c r="U44">
        <v>1.7018919E-2</v>
      </c>
      <c r="V44" s="62">
        <v>6.650983E-5</v>
      </c>
      <c r="W44">
        <v>0.12414651</v>
      </c>
      <c r="X44">
        <v>-1.8463447E-3</v>
      </c>
      <c r="Y44">
        <v>0.39964767000000001</v>
      </c>
    </row>
    <row r="45" spans="1:25" x14ac:dyDescent="0.15">
      <c r="A45" s="4" t="s">
        <v>41</v>
      </c>
      <c r="B45" s="4" t="s">
        <v>118</v>
      </c>
      <c r="C45" s="5">
        <v>37.307288999999997</v>
      </c>
      <c r="D45" s="76">
        <v>0</v>
      </c>
      <c r="E45" s="76">
        <v>32.969650999999999</v>
      </c>
      <c r="F45" s="76">
        <v>0</v>
      </c>
      <c r="G45" s="76">
        <v>1.0527974</v>
      </c>
      <c r="H45" s="76">
        <v>0.14108498999999999</v>
      </c>
      <c r="I45" s="76">
        <v>-2.9572685999999999E-4</v>
      </c>
      <c r="J45" s="76">
        <v>0.16824949</v>
      </c>
      <c r="K45" s="1">
        <v>0.18493935</v>
      </c>
      <c r="L45">
        <v>0.61416188999999999</v>
      </c>
      <c r="M45">
        <v>7.1516468E-2</v>
      </c>
      <c r="N45">
        <v>1.4898437E-3</v>
      </c>
      <c r="O45">
        <v>0.19687855000000001</v>
      </c>
      <c r="P45">
        <v>9.3469556999999995E-2</v>
      </c>
      <c r="Q45">
        <v>7.7096417000000004E-3</v>
      </c>
      <c r="R45">
        <v>1.3011701</v>
      </c>
      <c r="S45">
        <v>4.36618E-4</v>
      </c>
      <c r="T45">
        <v>1.0073268E-2</v>
      </c>
      <c r="U45">
        <v>0.10310406</v>
      </c>
      <c r="V45">
        <v>2.9834970999999999E-3</v>
      </c>
      <c r="W45">
        <v>0.54851245999999998</v>
      </c>
      <c r="X45">
        <v>-8.6407039000000005E-2</v>
      </c>
      <c r="Y45">
        <v>-7.4236679E-2</v>
      </c>
    </row>
    <row r="46" spans="1:25" x14ac:dyDescent="0.15">
      <c r="A46" s="4" t="s">
        <v>42</v>
      </c>
      <c r="B46" s="4" t="s">
        <v>118</v>
      </c>
      <c r="C46" s="5">
        <v>4.5459741999999999</v>
      </c>
      <c r="D46" s="76">
        <v>0</v>
      </c>
      <c r="E46" s="76">
        <v>0.65194675000000002</v>
      </c>
      <c r="F46" s="78">
        <v>3.9410838999999999E-5</v>
      </c>
      <c r="G46" s="78">
        <v>2.6051864</v>
      </c>
      <c r="H46" s="78">
        <v>6.6002032000000002E-2</v>
      </c>
      <c r="I46" s="78">
        <v>2.1939477999999999E-5</v>
      </c>
      <c r="J46" s="78">
        <v>6.8515494000000003E-4</v>
      </c>
      <c r="K46" s="1">
        <v>3.6570179000000001E-3</v>
      </c>
      <c r="L46">
        <v>9.7569727999999994E-2</v>
      </c>
      <c r="M46">
        <v>4.6573521E-2</v>
      </c>
      <c r="N46">
        <v>2.4523314000000001E-4</v>
      </c>
      <c r="O46">
        <v>1.6926958999999998E-2</v>
      </c>
      <c r="P46">
        <v>3.1655566000000003E-2</v>
      </c>
      <c r="Q46">
        <v>9.0268601000000005E-4</v>
      </c>
      <c r="R46">
        <v>0.61800407000000002</v>
      </c>
      <c r="S46" s="62">
        <v>3.5077306E-5</v>
      </c>
      <c r="T46" s="62">
        <v>2.7307613000000001E-5</v>
      </c>
      <c r="U46">
        <v>0.36599851</v>
      </c>
      <c r="V46">
        <v>3.0554227000000002E-4</v>
      </c>
      <c r="W46">
        <v>8.3491413E-2</v>
      </c>
      <c r="X46">
        <v>-2.0888621999999999E-2</v>
      </c>
      <c r="Y46">
        <v>-2.2411489999999999E-2</v>
      </c>
    </row>
    <row r="47" spans="1:25" x14ac:dyDescent="0.15">
      <c r="A47" s="4" t="s">
        <v>43</v>
      </c>
      <c r="B47" s="4" t="s">
        <v>118</v>
      </c>
      <c r="C47" s="5">
        <v>10.606040999999999</v>
      </c>
      <c r="D47" s="76">
        <v>0</v>
      </c>
      <c r="E47" s="76">
        <v>2.5832112</v>
      </c>
      <c r="F47" s="76">
        <v>2.9431704999999999E-3</v>
      </c>
      <c r="G47" s="76">
        <v>3.7793230000000002</v>
      </c>
      <c r="H47" s="78">
        <v>4.7721098000000003E-2</v>
      </c>
      <c r="I47" s="76">
        <v>-1.4834561000000001E-4</v>
      </c>
      <c r="J47" s="76">
        <v>2.5827318999999999E-3</v>
      </c>
      <c r="K47" s="1">
        <v>1.4490216E-2</v>
      </c>
      <c r="L47">
        <v>0.20544515999999999</v>
      </c>
      <c r="M47">
        <v>0.1012406</v>
      </c>
      <c r="N47">
        <v>5.0954375000000004E-4</v>
      </c>
      <c r="O47">
        <v>7.5005562999999997E-2</v>
      </c>
      <c r="P47">
        <v>6.2279371E-2</v>
      </c>
      <c r="Q47">
        <v>7.9742446000000003E-4</v>
      </c>
      <c r="R47">
        <v>0.83147382000000003</v>
      </c>
      <c r="S47" s="62">
        <v>5.4736467999999999E-5</v>
      </c>
      <c r="T47">
        <v>2.3837791999999999E-4</v>
      </c>
      <c r="U47">
        <v>2.6081382</v>
      </c>
      <c r="V47">
        <v>5.5542574999999995E-4</v>
      </c>
      <c r="W47">
        <v>0.17195592000000001</v>
      </c>
      <c r="X47">
        <v>-2.7922525E-2</v>
      </c>
      <c r="Y47">
        <v>0.14614678</v>
      </c>
    </row>
    <row r="48" spans="1:25" x14ac:dyDescent="0.15">
      <c r="A48" s="4" t="s">
        <v>44</v>
      </c>
      <c r="B48" s="4" t="s">
        <v>118</v>
      </c>
      <c r="C48" s="5">
        <v>3.6276274000000002</v>
      </c>
      <c r="D48" s="76">
        <v>0</v>
      </c>
      <c r="E48" s="76">
        <v>0.15147271000000001</v>
      </c>
      <c r="F48" s="76">
        <v>0</v>
      </c>
      <c r="G48" s="78">
        <v>0.24008514</v>
      </c>
      <c r="H48" s="78">
        <v>7.5216701999999996E-2</v>
      </c>
      <c r="I48" s="76">
        <v>-7.0277124999999999E-3</v>
      </c>
      <c r="J48" s="76">
        <v>2.3945383E-3</v>
      </c>
      <c r="K48" s="1">
        <v>8.4966822000000003E-4</v>
      </c>
      <c r="L48">
        <v>2.3442639000000001</v>
      </c>
      <c r="M48">
        <v>1.6140456000000001E-2</v>
      </c>
      <c r="N48">
        <v>5.8451585999999998E-3</v>
      </c>
      <c r="O48">
        <v>-2.1001572E-2</v>
      </c>
      <c r="P48">
        <v>-5.1956948000000003E-2</v>
      </c>
      <c r="Q48">
        <v>-8.2233050000000002E-3</v>
      </c>
      <c r="R48">
        <v>0.97314593999999999</v>
      </c>
      <c r="S48" s="62">
        <v>6.1188328000000002E-5</v>
      </c>
      <c r="T48" s="62">
        <v>3.9692917000000001E-5</v>
      </c>
      <c r="U48">
        <v>0.38442873</v>
      </c>
      <c r="V48" s="62">
        <v>9.2164233999999994E-5</v>
      </c>
      <c r="W48">
        <v>0.62529086</v>
      </c>
      <c r="X48">
        <v>-0.31512488</v>
      </c>
      <c r="Y48">
        <v>-0.78836507</v>
      </c>
    </row>
    <row r="49" spans="1:25" x14ac:dyDescent="0.15">
      <c r="A49" s="4" t="s">
        <v>45</v>
      </c>
      <c r="B49" s="4" t="s">
        <v>118</v>
      </c>
      <c r="C49" s="5">
        <v>5.3754467000000004</v>
      </c>
      <c r="D49" s="76">
        <v>0</v>
      </c>
      <c r="E49" s="78">
        <v>1.7030003</v>
      </c>
      <c r="F49" s="78">
        <v>0</v>
      </c>
      <c r="G49" s="78">
        <v>0.34512933000000001</v>
      </c>
      <c r="H49" s="78">
        <v>1.1720002E-2</v>
      </c>
      <c r="I49" s="76">
        <v>3.9188987000000002E-4</v>
      </c>
      <c r="J49" s="78">
        <v>9.9924907999999991E-4</v>
      </c>
      <c r="K49" s="1">
        <v>9.5527778000000004E-3</v>
      </c>
      <c r="L49">
        <v>0.19463900000000001</v>
      </c>
      <c r="M49">
        <v>-2.6402068000000001E-2</v>
      </c>
      <c r="N49">
        <v>4.8346313000000003E-4</v>
      </c>
      <c r="O49">
        <v>2.0633946999999999</v>
      </c>
      <c r="P49">
        <v>3.6638781999999998E-3</v>
      </c>
      <c r="Q49">
        <v>0.16067846</v>
      </c>
      <c r="R49">
        <v>8.3683902000000004E-2</v>
      </c>
      <c r="S49" s="62">
        <v>4.7158706999999999E-5</v>
      </c>
      <c r="T49" s="62">
        <v>5.6219579000000002E-5</v>
      </c>
      <c r="U49">
        <v>3.8005823000000001E-2</v>
      </c>
      <c r="V49">
        <v>2.9725919000000002E-4</v>
      </c>
      <c r="W49">
        <v>0.79219408999999996</v>
      </c>
      <c r="X49">
        <v>-2.8466301999999998E-3</v>
      </c>
      <c r="Y49">
        <v>-3.2421266999999999E-3</v>
      </c>
    </row>
    <row r="50" spans="1:25" x14ac:dyDescent="0.15">
      <c r="A50" s="4" t="s">
        <v>46</v>
      </c>
      <c r="B50" s="4" t="s">
        <v>118</v>
      </c>
      <c r="C50" s="5">
        <v>4.7238813999999998</v>
      </c>
      <c r="D50" s="76">
        <v>0</v>
      </c>
      <c r="E50" s="78">
        <v>9.3466526000000001E-5</v>
      </c>
      <c r="F50" s="78">
        <v>0</v>
      </c>
      <c r="G50" s="78">
        <v>2.6858956999999999E-2</v>
      </c>
      <c r="H50" s="78">
        <v>1.3476478000000001E-3</v>
      </c>
      <c r="I50" s="78">
        <v>-5.2488435999999996E-7</v>
      </c>
      <c r="J50" s="76">
        <v>4.6477623000000001</v>
      </c>
      <c r="K50" s="1">
        <v>5.2428938000000002E-7</v>
      </c>
      <c r="L50" s="62">
        <v>2.0295482000000001E-4</v>
      </c>
      <c r="M50">
        <v>7.9069609999999995E-4</v>
      </c>
      <c r="N50" s="62">
        <v>2.5623014E-5</v>
      </c>
      <c r="O50" s="62">
        <v>-5.4039760999999995E-7</v>
      </c>
      <c r="P50" s="62">
        <v>-6.0501027999999999E-6</v>
      </c>
      <c r="Q50" s="62">
        <v>-7.3751994000000005E-7</v>
      </c>
      <c r="R50" s="62">
        <v>-5.2541547E-6</v>
      </c>
      <c r="S50" s="62">
        <v>4.6504921E-9</v>
      </c>
      <c r="T50" s="62">
        <v>3.0457255000000002E-9</v>
      </c>
      <c r="U50">
        <v>3.9453576999999997E-2</v>
      </c>
      <c r="V50" s="62">
        <v>1.4091997E-9</v>
      </c>
      <c r="W50" s="62">
        <v>7.4454821000000003E-3</v>
      </c>
      <c r="X50" s="62">
        <v>-2.4716522999999999E-5</v>
      </c>
      <c r="Y50" s="62">
        <v>-6.2083677999999996E-5</v>
      </c>
    </row>
    <row r="51" spans="1:25" x14ac:dyDescent="0.15">
      <c r="A51" s="4" t="s">
        <v>47</v>
      </c>
      <c r="B51" s="4" t="s">
        <v>118</v>
      </c>
      <c r="C51" s="5">
        <v>55.390335999999998</v>
      </c>
      <c r="D51" s="76">
        <v>0</v>
      </c>
      <c r="E51" s="76">
        <v>48.514792</v>
      </c>
      <c r="F51" s="76">
        <v>0</v>
      </c>
      <c r="G51" s="76">
        <v>2.0581686000000001</v>
      </c>
      <c r="H51" s="76">
        <v>0.23828899000000001</v>
      </c>
      <c r="I51" s="76">
        <v>-2.2035925E-3</v>
      </c>
      <c r="J51" s="76">
        <v>8.2498500999999991E-3</v>
      </c>
      <c r="K51" s="1">
        <v>0.27213797000000001</v>
      </c>
      <c r="L51">
        <v>0.92147844000000001</v>
      </c>
      <c r="M51">
        <v>0.10991293000000001</v>
      </c>
      <c r="N51">
        <v>2.2366588000000001E-3</v>
      </c>
      <c r="O51">
        <v>0.40608253</v>
      </c>
      <c r="P51">
        <v>0.18455389</v>
      </c>
      <c r="Q51">
        <v>8.4034214999999992E-3</v>
      </c>
      <c r="R51">
        <v>2.2809661000000001</v>
      </c>
      <c r="S51">
        <v>5.4960838000000004E-4</v>
      </c>
      <c r="T51">
        <v>9.4207787000000001E-3</v>
      </c>
      <c r="U51">
        <v>0.15751681000000001</v>
      </c>
      <c r="V51">
        <v>3.0803092999999999E-3</v>
      </c>
      <c r="W51">
        <v>0.51322148999999995</v>
      </c>
      <c r="X51">
        <v>-0.19371451000000001</v>
      </c>
      <c r="Y51">
        <v>-0.10280583</v>
      </c>
    </row>
    <row r="52" spans="1:25" x14ac:dyDescent="0.15">
      <c r="A52" s="4" t="s">
        <v>48</v>
      </c>
      <c r="B52" s="4" t="s">
        <v>118</v>
      </c>
      <c r="C52" s="5">
        <v>71.465141000000003</v>
      </c>
      <c r="D52" s="76">
        <v>0</v>
      </c>
      <c r="E52" s="76">
        <v>43.897235999999999</v>
      </c>
      <c r="F52" s="76">
        <v>0</v>
      </c>
      <c r="G52" s="76">
        <v>0</v>
      </c>
      <c r="H52" s="76">
        <v>0.32416669999999997</v>
      </c>
      <c r="I52" s="76">
        <v>-9.6396464000000001E-2</v>
      </c>
      <c r="J52" s="76">
        <v>6.9571062000000003E-2</v>
      </c>
      <c r="K52">
        <v>0.24623634</v>
      </c>
      <c r="L52">
        <v>10.36332</v>
      </c>
      <c r="M52">
        <v>0.25109300000000001</v>
      </c>
      <c r="N52">
        <v>2.5811292E-2</v>
      </c>
      <c r="O52">
        <v>0.19995067</v>
      </c>
      <c r="P52">
        <v>3.3700823</v>
      </c>
      <c r="Q52">
        <v>-6.3672951000000005E-2</v>
      </c>
      <c r="R52">
        <v>19.132995999999999</v>
      </c>
      <c r="S52">
        <v>1.4838714E-3</v>
      </c>
      <c r="T52">
        <v>1.4834725E-3</v>
      </c>
      <c r="U52">
        <v>1.7773644</v>
      </c>
      <c r="V52">
        <v>1.2358354E-2</v>
      </c>
      <c r="W52">
        <v>2.7205355</v>
      </c>
      <c r="X52">
        <v>-3.3921435999999998</v>
      </c>
      <c r="Y52">
        <v>-7.3763348000000004</v>
      </c>
    </row>
    <row r="53" spans="1:25" x14ac:dyDescent="0.15">
      <c r="A53" s="4" t="s">
        <v>49</v>
      </c>
      <c r="B53" s="4" t="s">
        <v>118</v>
      </c>
      <c r="C53" s="5">
        <v>34.112752</v>
      </c>
      <c r="D53" s="76">
        <v>0</v>
      </c>
      <c r="E53" s="76">
        <v>0.32479352</v>
      </c>
      <c r="F53" s="76">
        <v>0</v>
      </c>
      <c r="G53" s="76">
        <v>25.801176000000002</v>
      </c>
      <c r="H53" s="76">
        <v>0.43566574000000002</v>
      </c>
      <c r="I53" s="76">
        <v>5.1668896000000002E-4</v>
      </c>
      <c r="J53" s="78">
        <v>4.1428057000000001E-3</v>
      </c>
      <c r="K53">
        <v>1.8218907000000001E-3</v>
      </c>
      <c r="L53">
        <v>0.14053909000000001</v>
      </c>
      <c r="M53">
        <v>6.7513614000000004</v>
      </c>
      <c r="N53">
        <v>3.5045220000000003E-4</v>
      </c>
      <c r="O53">
        <v>6.6730450999999996E-2</v>
      </c>
      <c r="P53">
        <v>3.1642592999999997E-2</v>
      </c>
      <c r="Q53">
        <v>1.0887811000000001E-3</v>
      </c>
      <c r="R53">
        <v>0.17075257999999999</v>
      </c>
      <c r="S53">
        <v>1.5634237999999999E-4</v>
      </c>
      <c r="T53">
        <v>1.2040185999999999E-4</v>
      </c>
      <c r="U53">
        <v>0.24899486000000001</v>
      </c>
      <c r="V53">
        <v>3.5315532999999999E-3</v>
      </c>
      <c r="W53">
        <v>6.2317064999999998E-2</v>
      </c>
      <c r="X53">
        <v>8.4808356000000001E-3</v>
      </c>
      <c r="Y53">
        <v>5.8569477000000002E-2</v>
      </c>
    </row>
    <row r="54" spans="1:25" x14ac:dyDescent="0.15">
      <c r="A54" s="4" t="s">
        <v>50</v>
      </c>
      <c r="B54" s="4" t="s">
        <v>118</v>
      </c>
      <c r="C54" s="92">
        <v>24.922639</v>
      </c>
      <c r="D54" s="76">
        <v>0</v>
      </c>
      <c r="E54" s="76">
        <v>2.7645656000000001</v>
      </c>
      <c r="F54" s="76">
        <v>0</v>
      </c>
      <c r="G54" s="78">
        <v>0.21899076000000001</v>
      </c>
      <c r="H54" s="78">
        <v>2.1639710000000001</v>
      </c>
      <c r="I54" s="76">
        <v>1.0861074E-2</v>
      </c>
      <c r="J54" s="76">
        <v>0.10168426</v>
      </c>
      <c r="K54">
        <v>1.5507503000000001E-2</v>
      </c>
      <c r="L54">
        <v>1.1784467999999999</v>
      </c>
      <c r="M54">
        <v>1.8199532</v>
      </c>
      <c r="N54">
        <v>2.9710420000000001E-3</v>
      </c>
      <c r="O54">
        <v>0.19265937999999999</v>
      </c>
      <c r="P54">
        <v>3.5084979000000001</v>
      </c>
      <c r="Q54">
        <v>9.6077477000000005E-3</v>
      </c>
      <c r="R54">
        <v>10.778886999999999</v>
      </c>
      <c r="S54" s="62">
        <v>5.5914812000000002E-5</v>
      </c>
      <c r="T54" s="62">
        <v>6.2095849000000003E-5</v>
      </c>
      <c r="U54">
        <v>0.77086518000000004</v>
      </c>
      <c r="V54">
        <v>5.4229067999999995E-4</v>
      </c>
      <c r="W54">
        <v>0.42222019999999999</v>
      </c>
      <c r="X54">
        <v>0.30112054999999999</v>
      </c>
      <c r="Y54">
        <v>0.66117024999999996</v>
      </c>
    </row>
    <row r="55" spans="1:25" x14ac:dyDescent="0.15">
      <c r="A55" s="76"/>
      <c r="B55" s="76"/>
      <c r="C55" s="76"/>
      <c r="D55" s="76"/>
      <c r="E55" s="76"/>
      <c r="F55" s="76"/>
      <c r="G55" s="76"/>
      <c r="H55" s="76"/>
      <c r="I55" s="76"/>
      <c r="J55" s="76"/>
    </row>
    <row r="56" spans="1:25" x14ac:dyDescent="0.15">
      <c r="A56" s="76"/>
      <c r="B56" s="76"/>
      <c r="C56" s="76"/>
      <c r="D56" s="76"/>
      <c r="E56" s="76"/>
      <c r="F56" s="76"/>
      <c r="G56" s="76"/>
      <c r="H56" s="76"/>
      <c r="I56" s="76"/>
      <c r="J56" s="76"/>
    </row>
    <row r="57" spans="1:25" x14ac:dyDescent="0.15">
      <c r="A57" s="76"/>
      <c r="B57" s="76"/>
      <c r="C57" s="76"/>
      <c r="D57" s="76"/>
      <c r="E57" s="76"/>
      <c r="F57" s="76"/>
      <c r="G57" s="76"/>
      <c r="H57" s="76"/>
      <c r="I57" s="76"/>
      <c r="J57" s="76"/>
    </row>
    <row r="58" spans="1:25" x14ac:dyDescent="0.15">
      <c r="A58" s="76"/>
      <c r="B58" s="76"/>
      <c r="C58" s="76"/>
      <c r="D58" s="76"/>
      <c r="E58" s="76"/>
      <c r="F58" s="76"/>
      <c r="G58" s="76"/>
      <c r="H58" s="76"/>
      <c r="I58" s="76"/>
      <c r="J58" s="76"/>
    </row>
    <row r="59" spans="1:25" x14ac:dyDescent="0.15">
      <c r="A59" s="76"/>
      <c r="B59" s="76"/>
      <c r="C59" s="76"/>
      <c r="D59" s="76"/>
      <c r="E59" s="76"/>
      <c r="F59" s="76"/>
      <c r="G59" s="76"/>
      <c r="H59" s="76"/>
      <c r="I59" s="76"/>
      <c r="J59" s="76"/>
    </row>
    <row r="60" spans="1:25" x14ac:dyDescent="0.15">
      <c r="A60" s="76"/>
      <c r="B60" s="76"/>
      <c r="C60" s="76"/>
      <c r="D60" s="76"/>
      <c r="E60" s="76"/>
      <c r="F60" s="76"/>
      <c r="G60" s="76"/>
      <c r="H60" s="76"/>
      <c r="I60" s="76"/>
      <c r="J60" s="76"/>
    </row>
    <row r="61" spans="1:25" x14ac:dyDescent="0.15">
      <c r="A61" s="76"/>
      <c r="B61" s="76"/>
      <c r="C61" s="76"/>
      <c r="D61" s="76"/>
      <c r="E61" s="76"/>
      <c r="F61" s="76"/>
      <c r="G61" s="76"/>
      <c r="H61" s="76"/>
      <c r="I61" s="76"/>
      <c r="J61" s="76"/>
    </row>
    <row r="62" spans="1:25" x14ac:dyDescent="0.15">
      <c r="A62" s="76"/>
      <c r="B62" s="76"/>
      <c r="C62" s="76"/>
      <c r="D62" s="76"/>
      <c r="E62" s="76"/>
      <c r="F62" s="76"/>
      <c r="G62" s="76"/>
      <c r="H62" s="76"/>
      <c r="I62" s="76"/>
      <c r="J62" s="76"/>
    </row>
    <row r="63" spans="1:25" x14ac:dyDescent="0.15">
      <c r="A63" s="76"/>
      <c r="B63" s="76"/>
      <c r="C63" s="76"/>
      <c r="D63" s="76"/>
      <c r="E63" s="76"/>
      <c r="F63" s="76"/>
      <c r="G63" s="76"/>
      <c r="H63" s="76"/>
      <c r="I63" s="76"/>
      <c r="J63" s="76"/>
    </row>
    <row r="64" spans="1:25" x14ac:dyDescent="0.15">
      <c r="A64" s="76"/>
      <c r="B64" s="76"/>
      <c r="C64" s="76"/>
      <c r="D64" s="76"/>
      <c r="E64" s="76"/>
      <c r="F64" s="76"/>
      <c r="G64" s="76"/>
      <c r="H64" s="76"/>
      <c r="I64" s="76"/>
      <c r="J64" s="76"/>
    </row>
    <row r="65" spans="1:10" x14ac:dyDescent="0.15">
      <c r="A65" s="76"/>
      <c r="B65" s="76"/>
      <c r="C65" s="76"/>
      <c r="D65" s="76"/>
      <c r="E65" s="76"/>
      <c r="F65" s="76"/>
      <c r="G65" s="76"/>
      <c r="H65" s="76"/>
      <c r="I65" s="76"/>
      <c r="J65" s="76"/>
    </row>
    <row r="66" spans="1:10" x14ac:dyDescent="0.15">
      <c r="A66" s="76"/>
      <c r="B66" s="76"/>
      <c r="C66" s="76"/>
      <c r="D66" s="76"/>
      <c r="E66" s="76"/>
      <c r="F66" s="76"/>
      <c r="G66" s="76"/>
      <c r="H66" s="76"/>
      <c r="I66" s="76"/>
      <c r="J66" s="76"/>
    </row>
    <row r="67" spans="1:10" x14ac:dyDescent="0.15">
      <c r="A67" s="76"/>
      <c r="B67" s="76"/>
      <c r="C67" s="76"/>
      <c r="D67" s="76"/>
      <c r="E67" s="76"/>
      <c r="F67" s="76"/>
      <c r="G67" s="76"/>
      <c r="H67" s="76"/>
      <c r="I67" s="76"/>
      <c r="J67" s="76"/>
    </row>
    <row r="68" spans="1:10" x14ac:dyDescent="0.15">
      <c r="A68" s="76"/>
      <c r="B68" s="76"/>
      <c r="C68" s="76"/>
      <c r="D68" s="76"/>
      <c r="E68" s="76"/>
      <c r="F68" s="76"/>
      <c r="G68" s="76"/>
      <c r="H68" s="76"/>
      <c r="I68" s="76"/>
      <c r="J68" s="76"/>
    </row>
    <row r="69" spans="1:10" x14ac:dyDescent="0.15">
      <c r="A69" s="76"/>
      <c r="B69" s="76"/>
      <c r="C69" s="76"/>
      <c r="D69" s="76"/>
      <c r="E69" s="76"/>
      <c r="F69" s="76"/>
      <c r="G69" s="76"/>
      <c r="H69" s="76"/>
      <c r="I69" s="76"/>
      <c r="J69" s="7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E43D0-B1C1-46BF-A116-8A44A2D7E063}">
  <dimension ref="A2:P205"/>
  <sheetViews>
    <sheetView workbookViewId="0">
      <selection activeCell="A39" sqref="A39"/>
    </sheetView>
  </sheetViews>
  <sheetFormatPr baseColWidth="10" defaultColWidth="9" defaultRowHeight="13" x14ac:dyDescent="0.15"/>
  <cols>
    <col min="1" max="1" width="48.3984375" customWidth="1"/>
    <col min="2" max="2" width="22" style="8" customWidth="1"/>
    <col min="3" max="3" width="28.19921875" style="8" customWidth="1"/>
    <col min="4" max="4" width="17.3984375" style="8" customWidth="1"/>
    <col min="5" max="5" width="25.3984375" style="8" customWidth="1"/>
    <col min="6" max="6" width="23.3984375" style="8" customWidth="1"/>
    <col min="7" max="7" width="23.796875" customWidth="1"/>
    <col min="8" max="8" width="39.59765625" customWidth="1"/>
    <col min="9" max="9" width="27" customWidth="1"/>
    <col min="10" max="10" width="24.796875" customWidth="1"/>
    <col min="12" max="12" width="31.796875" customWidth="1"/>
    <col min="13" max="13" width="30.3984375" customWidth="1"/>
    <col min="14" max="14" width="23.59765625" customWidth="1"/>
    <col min="16" max="16" width="33" customWidth="1"/>
  </cols>
  <sheetData>
    <row r="2" spans="1:10" ht="29.25" customHeight="1" x14ac:dyDescent="0.15">
      <c r="A2" s="36" t="s">
        <v>51</v>
      </c>
      <c r="B2" s="34" t="s">
        <v>32</v>
      </c>
      <c r="C2" s="34" t="s">
        <v>52</v>
      </c>
      <c r="D2" s="34" t="s">
        <v>53</v>
      </c>
      <c r="E2" s="34" t="str">
        <f t="shared" ref="E2:J2" si="0">E176</f>
        <v>Raw material acquisition - Fishing</v>
      </c>
      <c r="F2" s="34" t="str">
        <f t="shared" si="0"/>
        <v>Production - Preparation</v>
      </c>
      <c r="G2" s="34" t="str">
        <f t="shared" si="0"/>
        <v>Distribution - Transport landing-retailer</v>
      </c>
      <c r="H2" s="34" t="str">
        <f t="shared" si="0"/>
        <v>Distribution - Transport preparation-retailer</v>
      </c>
      <c r="I2" s="34" t="str">
        <f t="shared" si="0"/>
        <v>Distribution - Packaging</v>
      </c>
      <c r="J2" s="34" t="str">
        <f t="shared" si="0"/>
        <v>Consumption - Retailer</v>
      </c>
    </row>
    <row r="3" spans="1:10" ht="14" x14ac:dyDescent="0.15">
      <c r="A3" s="35"/>
      <c r="B3" s="33"/>
      <c r="C3" s="33"/>
      <c r="D3" s="33"/>
      <c r="E3" s="54" t="str">
        <f t="shared" ref="E3:J3" si="1">""&amp;TEXT(MIN(E4:E31),"0%")&amp;" to "&amp;TEXT(MAX(E4:E31),"0%")&amp;""</f>
        <v>11% to 100%</v>
      </c>
      <c r="F3" s="33" t="str">
        <f t="shared" si="1"/>
        <v>0% to 58%</v>
      </c>
      <c r="G3" s="33" t="str">
        <f t="shared" si="1"/>
        <v>0% to 0%</v>
      </c>
      <c r="H3" s="33" t="str">
        <f t="shared" si="1"/>
        <v>0% to 0%</v>
      </c>
      <c r="I3" s="33" t="str">
        <f t="shared" si="1"/>
        <v>0% to 50%</v>
      </c>
      <c r="J3" s="33" t="str">
        <f t="shared" si="1"/>
        <v>0% to 9%</v>
      </c>
    </row>
    <row r="4" spans="1:10" x14ac:dyDescent="0.15">
      <c r="A4" s="15" t="str">
        <f t="shared" ref="A4:B32" si="2">A177</f>
        <v>Acidification</v>
      </c>
      <c r="B4" s="15" t="str">
        <f t="shared" si="2"/>
        <v>mol H+ eq</v>
      </c>
      <c r="C4" s="15">
        <f t="shared" ref="C4:C32" si="3">SUM(C127:H127)</f>
        <v>3.9257560806150005E-2</v>
      </c>
      <c r="D4" s="15">
        <f>C177</f>
        <v>3.9336111E-2</v>
      </c>
      <c r="E4" s="23">
        <f t="shared" ref="E4:E32" si="4">C127/$C4</f>
        <v>0.85417235078820375</v>
      </c>
      <c r="F4" s="23">
        <f t="shared" ref="F4:F32" si="5">D127/$C4</f>
        <v>4.0854000275757016E-2</v>
      </c>
      <c r="G4" s="90">
        <f t="shared" ref="G4:G32" si="6">E127/$C4</f>
        <v>2.0910149360869166E-4</v>
      </c>
      <c r="H4" s="90">
        <f t="shared" ref="H4:H32" si="7">F127/$C4</f>
        <v>2.0644215620065674E-5</v>
      </c>
      <c r="I4" s="23">
        <f t="shared" ref="I4:I32" si="8">G127/$C4</f>
        <v>9.9043224289953422E-2</v>
      </c>
      <c r="J4" s="23">
        <f t="shared" ref="J4:J32" si="9">H127/$C4</f>
        <v>5.7006789368569425E-3</v>
      </c>
    </row>
    <row r="5" spans="1:10" x14ac:dyDescent="0.15">
      <c r="A5" s="15" t="str">
        <f t="shared" si="2"/>
        <v>Climate change</v>
      </c>
      <c r="B5" s="15" t="str">
        <f t="shared" si="2"/>
        <v>kg CO2 eq</v>
      </c>
      <c r="C5" s="15">
        <f t="shared" si="3"/>
        <v>5.0867544326739997</v>
      </c>
      <c r="D5" s="15">
        <f t="shared" ref="D5:D31" si="10">C178</f>
        <v>5.5597966999999997</v>
      </c>
      <c r="E5" s="23">
        <f t="shared" si="4"/>
        <v>0.63833215127176879</v>
      </c>
      <c r="F5" s="23">
        <f t="shared" si="5"/>
        <v>0.10224512051520375</v>
      </c>
      <c r="G5" s="90">
        <f t="shared" si="6"/>
        <v>2.6402638809791995E-4</v>
      </c>
      <c r="H5" s="90">
        <f t="shared" si="7"/>
        <v>1.660474770660374E-5</v>
      </c>
      <c r="I5" s="23">
        <f t="shared" si="8"/>
        <v>0.24408882253576897</v>
      </c>
      <c r="J5" s="23">
        <f t="shared" si="9"/>
        <v>1.505327454145404E-2</v>
      </c>
    </row>
    <row r="6" spans="1:10" x14ac:dyDescent="0.15">
      <c r="A6" s="15" t="str">
        <f t="shared" si="2"/>
        <v>Climate change - Biogenic</v>
      </c>
      <c r="B6" s="15" t="str">
        <f t="shared" si="2"/>
        <v>kg CO2 eq</v>
      </c>
      <c r="C6" s="15">
        <f t="shared" si="3"/>
        <v>2.1042159286689999E-2</v>
      </c>
      <c r="D6" s="15">
        <f t="shared" si="10"/>
        <v>0.39288368000000001</v>
      </c>
      <c r="E6" s="23">
        <f t="shared" si="4"/>
        <v>0.33780913370883187</v>
      </c>
      <c r="F6" s="23">
        <f t="shared" si="5"/>
        <v>0.57916679718838127</v>
      </c>
      <c r="G6" s="90">
        <f t="shared" si="6"/>
        <v>8.2206876985964729E-6</v>
      </c>
      <c r="H6" s="90">
        <f t="shared" si="7"/>
        <v>6.9254142607017179E-6</v>
      </c>
      <c r="I6" s="23">
        <f t="shared" si="8"/>
        <v>4.9673547555604478E-2</v>
      </c>
      <c r="J6" s="23">
        <f t="shared" si="9"/>
        <v>3.3335375445223143E-2</v>
      </c>
    </row>
    <row r="7" spans="1:10" x14ac:dyDescent="0.15">
      <c r="A7" s="15" t="str">
        <f t="shared" si="2"/>
        <v>Climate change - Fossil</v>
      </c>
      <c r="B7" s="15" t="str">
        <f t="shared" si="2"/>
        <v>kg CO2 eq</v>
      </c>
      <c r="C7" s="15">
        <f t="shared" si="3"/>
        <v>5.0114682182889991</v>
      </c>
      <c r="D7" s="15">
        <f t="shared" si="10"/>
        <v>5.1061021999999996</v>
      </c>
      <c r="E7" s="23">
        <f t="shared" si="4"/>
        <v>0.63592004601957941</v>
      </c>
      <c r="F7" s="23">
        <f t="shared" si="5"/>
        <v>0.10124686377303486</v>
      </c>
      <c r="G7" s="90">
        <f t="shared" si="6"/>
        <v>2.6788682308721785E-4</v>
      </c>
      <c r="H7" s="90">
        <f t="shared" si="7"/>
        <v>1.6732220049602317E-5</v>
      </c>
      <c r="I7" s="23">
        <f t="shared" si="8"/>
        <v>0.2474235984326649</v>
      </c>
      <c r="J7" s="23">
        <f t="shared" si="9"/>
        <v>1.5124872731584173E-2</v>
      </c>
    </row>
    <row r="8" spans="1:10" x14ac:dyDescent="0.15">
      <c r="A8" s="15" t="str">
        <f t="shared" si="2"/>
        <v>Climate change - Land Use and LU Change</v>
      </c>
      <c r="B8" s="15" t="str">
        <f t="shared" si="2"/>
        <v>kg CO2 eq</v>
      </c>
      <c r="C8" s="15">
        <f t="shared" si="3"/>
        <v>5.4244111281769994E-2</v>
      </c>
      <c r="D8" s="15">
        <f t="shared" si="10"/>
        <v>6.0810778000000003E-2</v>
      </c>
      <c r="E8" s="23">
        <f t="shared" si="4"/>
        <v>0.97775864968082804</v>
      </c>
      <c r="F8" s="23">
        <f t="shared" si="5"/>
        <v>9.4658874091013666E-3</v>
      </c>
      <c r="G8" s="90">
        <f t="shared" si="6"/>
        <v>6.6017385396882651E-6</v>
      </c>
      <c r="H8" s="90">
        <f t="shared" si="7"/>
        <v>8.5826704318494783E-6</v>
      </c>
      <c r="I8" s="23">
        <f t="shared" si="8"/>
        <v>1.141370418595229E-2</v>
      </c>
      <c r="J8" s="23">
        <f t="shared" si="9"/>
        <v>1.3465743151468692E-3</v>
      </c>
    </row>
    <row r="9" spans="1:10" x14ac:dyDescent="0.15">
      <c r="A9" s="15" t="str">
        <f t="shared" si="2"/>
        <v>Ecotoxicity, freshwater - part 1</v>
      </c>
      <c r="B9" s="15" t="str">
        <f t="shared" si="2"/>
        <v>CTUe</v>
      </c>
      <c r="C9" s="15">
        <f t="shared" si="3"/>
        <v>68.658588840139998</v>
      </c>
      <c r="D9" s="15">
        <f t="shared" si="10"/>
        <v>70.261030000000005</v>
      </c>
      <c r="E9" s="23">
        <f t="shared" si="4"/>
        <v>0.82390408768390666</v>
      </c>
      <c r="F9" s="23">
        <f t="shared" si="5"/>
        <v>4.7222779477000806E-2</v>
      </c>
      <c r="G9" s="90">
        <f t="shared" si="6"/>
        <v>9.1798394148107111E-6</v>
      </c>
      <c r="H9" s="90">
        <f t="shared" si="7"/>
        <v>1.0896165106769977E-5</v>
      </c>
      <c r="I9" s="23">
        <f t="shared" si="8"/>
        <v>0.12277424051966301</v>
      </c>
      <c r="J9" s="23">
        <f t="shared" si="9"/>
        <v>6.0788163149079512E-3</v>
      </c>
    </row>
    <row r="10" spans="1:10" x14ac:dyDescent="0.15">
      <c r="A10" s="15" t="str">
        <f t="shared" si="2"/>
        <v>Ecotoxicity, freshwater - part 2</v>
      </c>
      <c r="B10" s="15" t="str">
        <f t="shared" si="2"/>
        <v>CTUe</v>
      </c>
      <c r="C10" s="15">
        <f t="shared" si="3"/>
        <v>5.5172173450860011</v>
      </c>
      <c r="D10" s="15">
        <f t="shared" si="10"/>
        <v>7.4230573</v>
      </c>
      <c r="E10" s="23">
        <f t="shared" si="4"/>
        <v>0.63301374253646703</v>
      </c>
      <c r="F10" s="23">
        <f t="shared" si="5"/>
        <v>0.27689039681582223</v>
      </c>
      <c r="G10" s="90">
        <f t="shared" si="6"/>
        <v>6.0409648406701426E-6</v>
      </c>
      <c r="H10" s="90">
        <f t="shared" si="7"/>
        <v>4.4815653351090849E-6</v>
      </c>
      <c r="I10" s="23">
        <f t="shared" si="8"/>
        <v>6.3396358729918376E-2</v>
      </c>
      <c r="J10" s="23">
        <f t="shared" si="9"/>
        <v>2.6688979387616406E-2</v>
      </c>
    </row>
    <row r="11" spans="1:10" x14ac:dyDescent="0.15">
      <c r="A11" s="15" t="str">
        <f t="shared" si="2"/>
        <v>Ecotoxicity, freshwater - inorganics</v>
      </c>
      <c r="B11" s="15" t="str">
        <f t="shared" si="2"/>
        <v>CTUe</v>
      </c>
      <c r="C11" s="15">
        <f t="shared" si="3"/>
        <v>37.901983582599996</v>
      </c>
      <c r="D11" s="15">
        <f t="shared" si="10"/>
        <v>38.289602000000002</v>
      </c>
      <c r="E11" s="23">
        <f t="shared" si="4"/>
        <v>0.71673578615740852</v>
      </c>
      <c r="F11" s="23">
        <f t="shared" si="5"/>
        <v>6.8694776734463295E-2</v>
      </c>
      <c r="G11" s="90">
        <f t="shared" si="6"/>
        <v>1.5745271449960941E-5</v>
      </c>
      <c r="H11" s="90">
        <f t="shared" si="7"/>
        <v>1.9021051455759859E-5</v>
      </c>
      <c r="I11" s="23">
        <f t="shared" si="8"/>
        <v>0.20696396226611141</v>
      </c>
      <c r="J11" s="23">
        <f t="shared" si="9"/>
        <v>7.5707085191111315E-3</v>
      </c>
    </row>
    <row r="12" spans="1:10" x14ac:dyDescent="0.15">
      <c r="A12" s="15" t="str">
        <f t="shared" si="2"/>
        <v>Ecotoxicity, freshwater - metals</v>
      </c>
      <c r="B12" s="15" t="str">
        <f t="shared" si="2"/>
        <v>CTUe</v>
      </c>
      <c r="C12" s="15">
        <f t="shared" si="3"/>
        <v>34.977188677971007</v>
      </c>
      <c r="D12" s="15">
        <f t="shared" si="10"/>
        <v>34.812851999999999</v>
      </c>
      <c r="E12" s="23">
        <f t="shared" si="4"/>
        <v>0.91067173217558173</v>
      </c>
      <c r="F12" s="23">
        <f t="shared" si="5"/>
        <v>5.9215147880208284E-2</v>
      </c>
      <c r="G12" s="90">
        <f t="shared" si="6"/>
        <v>1.6744107578001426E-6</v>
      </c>
      <c r="H12" s="90">
        <f t="shared" si="7"/>
        <v>1.2257071428671193E-6</v>
      </c>
      <c r="I12" s="23">
        <f t="shared" si="8"/>
        <v>2.2254290565388968E-2</v>
      </c>
      <c r="J12" s="23">
        <f t="shared" si="9"/>
        <v>7.855929260920224E-3</v>
      </c>
    </row>
    <row r="13" spans="1:10" x14ac:dyDescent="0.15">
      <c r="A13" s="15" t="str">
        <f t="shared" si="2"/>
        <v>Ecotoxicity, freshwater - organics</v>
      </c>
      <c r="B13" s="15" t="str">
        <f t="shared" si="2"/>
        <v>CTUe</v>
      </c>
      <c r="C13" s="15">
        <f t="shared" si="3"/>
        <v>1.5695566149308623E-10</v>
      </c>
      <c r="D13" s="15">
        <f t="shared" si="10"/>
        <v>1.5733682999999999E-10</v>
      </c>
      <c r="E13" s="23">
        <f t="shared" si="4"/>
        <v>0.73225800781364403</v>
      </c>
      <c r="F13" s="23">
        <f t="shared" si="5"/>
        <v>0.26773941506946591</v>
      </c>
      <c r="G13" s="90">
        <f t="shared" si="6"/>
        <v>1.7541418218426466E-11</v>
      </c>
      <c r="H13" s="90">
        <f t="shared" si="7"/>
        <v>8.4434475787187578E-12</v>
      </c>
      <c r="I13" s="23">
        <f t="shared" si="8"/>
        <v>4.470547817932062E-10</v>
      </c>
      <c r="J13" s="23">
        <f t="shared" si="9"/>
        <v>2.5766438505807851E-6</v>
      </c>
    </row>
    <row r="14" spans="1:10" x14ac:dyDescent="0.15">
      <c r="A14" s="15" t="str">
        <f t="shared" si="2"/>
        <v>Particulate Matter</v>
      </c>
      <c r="B14" s="15" t="str">
        <f t="shared" si="2"/>
        <v>disease inc.</v>
      </c>
      <c r="C14" s="15">
        <f t="shared" si="3"/>
        <v>7.4930741466569989E-7</v>
      </c>
      <c r="D14" s="15">
        <f t="shared" si="10"/>
        <v>7.507219E-7</v>
      </c>
      <c r="E14" s="23">
        <f t="shared" si="4"/>
        <v>0.92820326662628638</v>
      </c>
      <c r="F14" s="23">
        <f t="shared" si="5"/>
        <v>2.2288602345475365E-2</v>
      </c>
      <c r="G14" s="90">
        <f t="shared" si="6"/>
        <v>6.274449989391269E-5</v>
      </c>
      <c r="H14" s="90">
        <f t="shared" si="7"/>
        <v>1.1271671058757801E-5</v>
      </c>
      <c r="I14" s="23">
        <f t="shared" si="8"/>
        <v>4.6407983318187497E-2</v>
      </c>
      <c r="J14" s="23">
        <f t="shared" si="9"/>
        <v>3.0261315390981897E-3</v>
      </c>
    </row>
    <row r="15" spans="1:10" x14ac:dyDescent="0.15">
      <c r="A15" s="15" t="str">
        <f t="shared" si="2"/>
        <v>Eutrophication, marine</v>
      </c>
      <c r="B15" s="15" t="str">
        <f t="shared" si="2"/>
        <v>kg N eq</v>
      </c>
      <c r="C15" s="15">
        <f t="shared" si="3"/>
        <v>1.613046491223E-2</v>
      </c>
      <c r="D15" s="15">
        <f t="shared" si="10"/>
        <v>1.6754577E-2</v>
      </c>
      <c r="E15" s="23">
        <f t="shared" si="4"/>
        <v>0.92885338900803305</v>
      </c>
      <c r="F15" s="23">
        <f t="shared" si="5"/>
        <v>2.4374190833266286E-2</v>
      </c>
      <c r="G15" s="90">
        <f t="shared" si="6"/>
        <v>2.6408861884508954E-4</v>
      </c>
      <c r="H15" s="90">
        <f t="shared" si="7"/>
        <v>1.8389800394103503E-5</v>
      </c>
      <c r="I15" s="23">
        <f t="shared" si="8"/>
        <v>4.3646418366168997E-2</v>
      </c>
      <c r="J15" s="23">
        <f t="shared" si="9"/>
        <v>2.8435233732924652E-3</v>
      </c>
    </row>
    <row r="16" spans="1:10" x14ac:dyDescent="0.15">
      <c r="A16" s="15" t="str">
        <f t="shared" si="2"/>
        <v>Eutrophication, freshwater</v>
      </c>
      <c r="B16" s="15" t="str">
        <f t="shared" si="2"/>
        <v>kg P eq</v>
      </c>
      <c r="C16" s="15">
        <f t="shared" si="3"/>
        <v>4.7847530682367E-4</v>
      </c>
      <c r="D16" s="15">
        <f t="shared" si="10"/>
        <v>5.0847600999999996E-4</v>
      </c>
      <c r="E16" s="23">
        <f t="shared" si="4"/>
        <v>0.9447572394087812</v>
      </c>
      <c r="F16" s="23">
        <f t="shared" si="5"/>
        <v>4.6292942779099011E-2</v>
      </c>
      <c r="G16" s="90">
        <f t="shared" si="6"/>
        <v>7.1504316966995238E-7</v>
      </c>
      <c r="H16" s="90">
        <f t="shared" si="7"/>
        <v>8.8707434625548563E-7</v>
      </c>
      <c r="I16" s="23">
        <f t="shared" si="8"/>
        <v>6.994434722695792E-3</v>
      </c>
      <c r="J16" s="23">
        <f t="shared" si="9"/>
        <v>1.9537809719081495E-3</v>
      </c>
    </row>
    <row r="17" spans="1:10" x14ac:dyDescent="0.15">
      <c r="A17" s="15" t="str">
        <f t="shared" si="2"/>
        <v>Eutrophication, terrestrial</v>
      </c>
      <c r="B17" s="15" t="str">
        <f t="shared" si="2"/>
        <v>mol N eq</v>
      </c>
      <c r="C17" s="15">
        <f t="shared" si="3"/>
        <v>0.17582115990459998</v>
      </c>
      <c r="D17" s="15">
        <f t="shared" si="10"/>
        <v>0.17772840000000001</v>
      </c>
      <c r="E17" s="23">
        <f t="shared" si="4"/>
        <v>0.93522872951822655</v>
      </c>
      <c r="F17" s="23">
        <f t="shared" si="5"/>
        <v>1.8618943827786415E-2</v>
      </c>
      <c r="G17" s="90">
        <f t="shared" si="6"/>
        <v>2.661229741937099E-4</v>
      </c>
      <c r="H17" s="90">
        <f t="shared" si="7"/>
        <v>1.8644255343205916E-5</v>
      </c>
      <c r="I17" s="23">
        <f t="shared" si="8"/>
        <v>4.3331361845945125E-2</v>
      </c>
      <c r="J17" s="23">
        <f t="shared" si="9"/>
        <v>2.5361975785050746E-3</v>
      </c>
    </row>
    <row r="18" spans="1:10" x14ac:dyDescent="0.15">
      <c r="A18" s="15" t="str">
        <f t="shared" si="2"/>
        <v>Human toxicity, cancer</v>
      </c>
      <c r="B18" s="15" t="str">
        <f t="shared" si="2"/>
        <v>CTUh</v>
      </c>
      <c r="C18" s="15">
        <f t="shared" si="3"/>
        <v>3.2969540382300002E-9</v>
      </c>
      <c r="D18" s="15">
        <f t="shared" si="10"/>
        <v>3.6069971E-9</v>
      </c>
      <c r="E18" s="23">
        <f t="shared" si="4"/>
        <v>0.80080919217710178</v>
      </c>
      <c r="F18" s="23">
        <f t="shared" si="5"/>
        <v>3.4748691874851002E-2</v>
      </c>
      <c r="G18" s="90">
        <f t="shared" si="6"/>
        <v>8.7065547978978194E-6</v>
      </c>
      <c r="H18" s="90">
        <f t="shared" si="7"/>
        <v>6.3070697252314478E-6</v>
      </c>
      <c r="I18" s="23">
        <f t="shared" si="8"/>
        <v>0.16063871799812243</v>
      </c>
      <c r="J18" s="23">
        <f t="shared" si="9"/>
        <v>3.7883843254015877E-3</v>
      </c>
    </row>
    <row r="19" spans="1:10" x14ac:dyDescent="0.15">
      <c r="A19" s="15" t="str">
        <f t="shared" si="2"/>
        <v>Human toxicity, cancer - inorganics</v>
      </c>
      <c r="B19" s="15" t="str">
        <f t="shared" si="2"/>
        <v>CTUh</v>
      </c>
      <c r="C19" s="15">
        <f t="shared" si="3"/>
        <v>0</v>
      </c>
      <c r="D19" s="15">
        <f t="shared" si="10"/>
        <v>4.5125367999999998E-22</v>
      </c>
      <c r="E19" s="23"/>
      <c r="F19" s="23"/>
      <c r="G19" s="90"/>
      <c r="H19" s="90"/>
      <c r="I19" s="23"/>
      <c r="J19" s="23"/>
    </row>
    <row r="20" spans="1:10" x14ac:dyDescent="0.15">
      <c r="A20" s="15" t="str">
        <f t="shared" si="2"/>
        <v>Human toxicity, cancer - metals</v>
      </c>
      <c r="B20" s="15" t="str">
        <f t="shared" si="2"/>
        <v>CTUh</v>
      </c>
      <c r="C20" s="15">
        <f t="shared" si="3"/>
        <v>2.2367235607519997E-9</v>
      </c>
      <c r="D20" s="15">
        <f t="shared" si="10"/>
        <v>2.5571642E-9</v>
      </c>
      <c r="E20" s="23">
        <f t="shared" si="4"/>
        <v>0.90316976824834649</v>
      </c>
      <c r="F20" s="23">
        <f t="shared" si="5"/>
        <v>1.9551919051318513E-2</v>
      </c>
      <c r="G20" s="90">
        <f t="shared" si="6"/>
        <v>5.037540265463905E-6</v>
      </c>
      <c r="H20" s="90">
        <f t="shared" si="7"/>
        <v>6.0745401168090472E-6</v>
      </c>
      <c r="I20" s="23">
        <f t="shared" si="8"/>
        <v>7.5936116103188039E-2</v>
      </c>
      <c r="J20" s="23">
        <f t="shared" si="9"/>
        <v>1.3310845167647919E-3</v>
      </c>
    </row>
    <row r="21" spans="1:10" x14ac:dyDescent="0.15">
      <c r="A21" s="15" t="str">
        <f t="shared" si="2"/>
        <v>Human toxicity, cancer - organics</v>
      </c>
      <c r="B21" s="15" t="str">
        <f t="shared" si="2"/>
        <v>CTUh</v>
      </c>
      <c r="C21" s="15">
        <f t="shared" si="3"/>
        <v>1.0602304962785001E-9</v>
      </c>
      <c r="D21" s="15">
        <f t="shared" si="10"/>
        <v>1.0498329E-9</v>
      </c>
      <c r="E21" s="23">
        <f t="shared" si="4"/>
        <v>0.58486340675595461</v>
      </c>
      <c r="F21" s="23">
        <f t="shared" si="5"/>
        <v>6.680868098835914E-2</v>
      </c>
      <c r="G21" s="90">
        <f t="shared" si="6"/>
        <v>1.6446919854887415E-5</v>
      </c>
      <c r="H21" s="90">
        <f t="shared" si="7"/>
        <v>6.7976279924953794E-6</v>
      </c>
      <c r="I21" s="23">
        <f t="shared" si="8"/>
        <v>0.33933222187328588</v>
      </c>
      <c r="J21" s="23">
        <f t="shared" si="9"/>
        <v>8.9724458345529171E-3</v>
      </c>
    </row>
    <row r="22" spans="1:10" x14ac:dyDescent="0.15">
      <c r="A22" s="15" t="str">
        <f t="shared" si="2"/>
        <v>Human toxicity, non-cancer</v>
      </c>
      <c r="B22" s="15" t="str">
        <f t="shared" si="2"/>
        <v>CTUh</v>
      </c>
      <c r="C22" s="15">
        <f t="shared" si="3"/>
        <v>9.6644594934469987E-8</v>
      </c>
      <c r="D22" s="15">
        <f t="shared" si="10"/>
        <v>1.3238753E-7</v>
      </c>
      <c r="E22" s="23">
        <f t="shared" si="4"/>
        <v>0.83049203170050168</v>
      </c>
      <c r="F22" s="23">
        <f t="shared" si="5"/>
        <v>3.9676262315548903E-2</v>
      </c>
      <c r="G22" s="90">
        <f t="shared" si="6"/>
        <v>3.0421189120752186E-5</v>
      </c>
      <c r="H22" s="90">
        <f t="shared" si="7"/>
        <v>7.4364321200508882E-6</v>
      </c>
      <c r="I22" s="23">
        <f t="shared" si="8"/>
        <v>0.12522445780031424</v>
      </c>
      <c r="J22" s="23">
        <f t="shared" si="9"/>
        <v>4.5693905623944327E-3</v>
      </c>
    </row>
    <row r="23" spans="1:10" x14ac:dyDescent="0.15">
      <c r="A23" s="15" t="str">
        <f t="shared" si="2"/>
        <v>Human toxicity, non-cancer - inorganics</v>
      </c>
      <c r="B23" s="15" t="str">
        <f t="shared" si="2"/>
        <v>CTUh</v>
      </c>
      <c r="C23" s="15">
        <f t="shared" si="3"/>
        <v>2.5832340705440003E-8</v>
      </c>
      <c r="D23" s="15">
        <f t="shared" si="10"/>
        <v>2.6242025999999999E-8</v>
      </c>
      <c r="E23" s="23">
        <f t="shared" si="4"/>
        <v>0.82440078670514194</v>
      </c>
      <c r="F23" s="23">
        <f t="shared" si="5"/>
        <v>6.612552534351937E-2</v>
      </c>
      <c r="G23" s="90">
        <f t="shared" si="6"/>
        <v>9.690965787985334E-5</v>
      </c>
      <c r="H23" s="90">
        <f t="shared" si="7"/>
        <v>8.8827467327294048E-6</v>
      </c>
      <c r="I23" s="23">
        <f t="shared" si="8"/>
        <v>0.10113614673136527</v>
      </c>
      <c r="J23" s="23">
        <f t="shared" si="9"/>
        <v>8.23174881536071E-3</v>
      </c>
    </row>
    <row r="24" spans="1:10" x14ac:dyDescent="0.15">
      <c r="A24" s="15" t="str">
        <f t="shared" si="2"/>
        <v>Human toxicity, non-cancer - metals</v>
      </c>
      <c r="B24" s="15" t="str">
        <f t="shared" si="2"/>
        <v>CTUh</v>
      </c>
      <c r="C24" s="15">
        <f t="shared" si="3"/>
        <v>6.8609864893779994E-8</v>
      </c>
      <c r="D24" s="15">
        <f t="shared" si="10"/>
        <v>1.0313736E-7</v>
      </c>
      <c r="E24" s="23">
        <f t="shared" si="4"/>
        <v>0.82837086311115116</v>
      </c>
      <c r="F24" s="23">
        <f t="shared" si="5"/>
        <v>3.062057188499813E-2</v>
      </c>
      <c r="G24" s="90">
        <f t="shared" si="6"/>
        <v>6.1354907293828933E-6</v>
      </c>
      <c r="H24" s="90">
        <f t="shared" si="7"/>
        <v>7.1008533649534608E-6</v>
      </c>
      <c r="I24" s="23">
        <f t="shared" si="8"/>
        <v>0.13768450228877216</v>
      </c>
      <c r="J24" s="23">
        <f t="shared" si="9"/>
        <v>3.3108263709843476E-3</v>
      </c>
    </row>
    <row r="25" spans="1:10" x14ac:dyDescent="0.15">
      <c r="A25" s="15" t="str">
        <f t="shared" si="2"/>
        <v>Human toxicity, non-cancer - organics</v>
      </c>
      <c r="B25" s="15" t="str">
        <f t="shared" si="2"/>
        <v>CTUh</v>
      </c>
      <c r="C25" s="15">
        <f t="shared" si="3"/>
        <v>2.6386426895328995E-9</v>
      </c>
      <c r="D25" s="15">
        <f t="shared" si="10"/>
        <v>3.4141018999999998E-9</v>
      </c>
      <c r="E25" s="23">
        <f t="shared" si="4"/>
        <v>0.90796863459527843</v>
      </c>
      <c r="F25" s="23">
        <f t="shared" si="5"/>
        <v>3.1969420617132871E-2</v>
      </c>
      <c r="G25" s="90">
        <f t="shared" si="6"/>
        <v>8.1492075775543895E-6</v>
      </c>
      <c r="H25" s="90">
        <f t="shared" si="7"/>
        <v>2.830275554028129E-6</v>
      </c>
      <c r="I25" s="23">
        <f t="shared" si="8"/>
        <v>5.6897085988772758E-2</v>
      </c>
      <c r="J25" s="23">
        <f t="shared" si="9"/>
        <v>3.1538793156845263E-3</v>
      </c>
    </row>
    <row r="26" spans="1:10" x14ac:dyDescent="0.15">
      <c r="A26" s="15" t="str">
        <f t="shared" si="2"/>
        <v>Ionising radiation</v>
      </c>
      <c r="B26" s="15" t="str">
        <f t="shared" si="2"/>
        <v>kBq U-235 eq</v>
      </c>
      <c r="C26" s="15">
        <f t="shared" si="3"/>
        <v>0.34466539819280001</v>
      </c>
      <c r="D26" s="15">
        <f t="shared" si="10"/>
        <v>0.30551785999999997</v>
      </c>
      <c r="E26" s="23">
        <f t="shared" si="4"/>
        <v>0.11313287961151232</v>
      </c>
      <c r="F26" s="23">
        <f t="shared" si="5"/>
        <v>0.57819827880872265</v>
      </c>
      <c r="G26" s="90">
        <f t="shared" si="6"/>
        <v>1.4951502027822794E-5</v>
      </c>
      <c r="H26" s="90">
        <f t="shared" si="7"/>
        <v>9.6990513626494731E-6</v>
      </c>
      <c r="I26" s="23">
        <f t="shared" si="8"/>
        <v>0.21795338723842125</v>
      </c>
      <c r="J26" s="23">
        <f t="shared" si="9"/>
        <v>9.0690803787953231E-2</v>
      </c>
    </row>
    <row r="27" spans="1:10" x14ac:dyDescent="0.15">
      <c r="A27" s="15" t="str">
        <f t="shared" si="2"/>
        <v>Land use</v>
      </c>
      <c r="B27" s="15" t="str">
        <f t="shared" si="2"/>
        <v>Pt</v>
      </c>
      <c r="C27" s="15">
        <f t="shared" si="3"/>
        <v>47.273296447819995</v>
      </c>
      <c r="D27" s="15">
        <f t="shared" si="10"/>
        <v>55.492491000000001</v>
      </c>
      <c r="E27" s="23">
        <f t="shared" si="4"/>
        <v>0.45221043604598937</v>
      </c>
      <c r="F27" s="23">
        <f t="shared" si="5"/>
        <v>3.6844388500017984E-2</v>
      </c>
      <c r="G27" s="90">
        <f t="shared" si="6"/>
        <v>1.0298303198241432E-5</v>
      </c>
      <c r="H27" s="90">
        <f t="shared" si="7"/>
        <v>1.2276975028399229E-5</v>
      </c>
      <c r="I27" s="23">
        <f t="shared" si="8"/>
        <v>0.50475756490428492</v>
      </c>
      <c r="J27" s="23">
        <f t="shared" si="9"/>
        <v>6.1650352714812595E-3</v>
      </c>
    </row>
    <row r="28" spans="1:10" x14ac:dyDescent="0.15">
      <c r="A28" s="15" t="str">
        <f t="shared" si="2"/>
        <v>Ozone depletion</v>
      </c>
      <c r="B28" s="15" t="str">
        <f t="shared" si="2"/>
        <v>kg CFC11 eq</v>
      </c>
      <c r="C28" s="15">
        <f t="shared" si="3"/>
        <v>3.9765946045113789E-6</v>
      </c>
      <c r="D28" s="15">
        <f t="shared" si="10"/>
        <v>4.0162775000000001E-6</v>
      </c>
      <c r="E28" s="23">
        <f t="shared" si="4"/>
        <v>0.99975529200027713</v>
      </c>
      <c r="F28" s="23">
        <f t="shared" si="5"/>
        <v>2.1792355424333782E-4</v>
      </c>
      <c r="G28" s="90">
        <f t="shared" si="6"/>
        <v>9.9428827759168337E-10</v>
      </c>
      <c r="H28" s="90">
        <f t="shared" si="7"/>
        <v>6.5118468376491264E-10</v>
      </c>
      <c r="I28" s="23">
        <f t="shared" si="8"/>
        <v>2.6901044898727971E-6</v>
      </c>
      <c r="J28" s="23">
        <f t="shared" si="9"/>
        <v>2.409269551673905E-5</v>
      </c>
    </row>
    <row r="29" spans="1:10" x14ac:dyDescent="0.15">
      <c r="A29" s="15" t="str">
        <f t="shared" si="2"/>
        <v>Photochemical ozone formation</v>
      </c>
      <c r="B29" s="15" t="str">
        <f t="shared" si="2"/>
        <v>kg NMVOC eq</v>
      </c>
      <c r="C29" s="15">
        <f t="shared" si="3"/>
        <v>4.6848787437749999E-2</v>
      </c>
      <c r="D29" s="15">
        <f t="shared" si="10"/>
        <v>4.7048056999999997E-2</v>
      </c>
      <c r="E29" s="23">
        <f t="shared" si="4"/>
        <v>0.92627603345466913</v>
      </c>
      <c r="F29" s="23">
        <f t="shared" si="5"/>
        <v>1.874017339651695E-2</v>
      </c>
      <c r="G29" s="90">
        <f t="shared" si="6"/>
        <v>1.6635343252705315E-4</v>
      </c>
      <c r="H29" s="90">
        <f t="shared" si="7"/>
        <v>1.4414485132561898E-5</v>
      </c>
      <c r="I29" s="23">
        <f t="shared" si="8"/>
        <v>5.2215893597042179E-2</v>
      </c>
      <c r="J29" s="23">
        <f t="shared" si="9"/>
        <v>2.5871316341121733E-3</v>
      </c>
    </row>
    <row r="30" spans="1:10" x14ac:dyDescent="0.15">
      <c r="A30" s="15" t="str">
        <f t="shared" si="2"/>
        <v>Resource use, fossils</v>
      </c>
      <c r="B30" s="15" t="str">
        <f t="shared" si="2"/>
        <v>MJ</v>
      </c>
      <c r="C30" s="15">
        <f t="shared" si="3"/>
        <v>62.020961133199989</v>
      </c>
      <c r="D30" s="15">
        <f t="shared" si="10"/>
        <v>55.848896000000003</v>
      </c>
      <c r="E30" s="23">
        <f t="shared" si="4"/>
        <v>0.55996882933516878</v>
      </c>
      <c r="F30" s="23">
        <f t="shared" si="5"/>
        <v>0.13407030861940106</v>
      </c>
      <c r="G30" s="90">
        <f t="shared" si="6"/>
        <v>1.8697267485254287E-5</v>
      </c>
      <c r="H30" s="90">
        <f t="shared" si="7"/>
        <v>1.8692240152650871E-5</v>
      </c>
      <c r="I30" s="23">
        <f t="shared" si="8"/>
        <v>0.28526331544593336</v>
      </c>
      <c r="J30" s="23">
        <f t="shared" si="9"/>
        <v>2.0660157091859109E-2</v>
      </c>
    </row>
    <row r="31" spans="1:10" x14ac:dyDescent="0.15">
      <c r="A31" s="15" t="str">
        <f t="shared" si="2"/>
        <v>Resource use, minerals and metals</v>
      </c>
      <c r="B31" s="15" t="str">
        <f t="shared" si="2"/>
        <v>kg Sb eq</v>
      </c>
      <c r="C31" s="15">
        <f t="shared" si="3"/>
        <v>2.845700725687E-5</v>
      </c>
      <c r="D31" s="15">
        <f t="shared" si="10"/>
        <v>2.8760314000000001E-5</v>
      </c>
      <c r="E31" s="23">
        <f t="shared" si="4"/>
        <v>0.78713350978228369</v>
      </c>
      <c r="F31" s="23">
        <f t="shared" si="5"/>
        <v>0.20419658495877741</v>
      </c>
      <c r="G31" s="90">
        <f t="shared" si="6"/>
        <v>4.6319551037180291E-6</v>
      </c>
      <c r="H31" s="90">
        <f t="shared" si="7"/>
        <v>3.5671456623568071E-6</v>
      </c>
      <c r="I31" s="23">
        <f t="shared" si="8"/>
        <v>8.0056415610956864E-3</v>
      </c>
      <c r="J31" s="23">
        <f t="shared" si="9"/>
        <v>6.5606459707715176E-4</v>
      </c>
    </row>
    <row r="32" spans="1:10" x14ac:dyDescent="0.15">
      <c r="A32" s="15" t="str">
        <f t="shared" si="2"/>
        <v>Water use</v>
      </c>
      <c r="B32" s="15" t="str">
        <f t="shared" si="2"/>
        <v>m3 depriv.</v>
      </c>
      <c r="C32" s="15">
        <f t="shared" si="3"/>
        <v>3.0875211406826999</v>
      </c>
      <c r="D32" s="15">
        <f t="shared" ref="D32" si="11">C205</f>
        <v>3.3589055999999999</v>
      </c>
      <c r="E32" s="23">
        <f t="shared" si="4"/>
        <v>0.23028415599537724</v>
      </c>
      <c r="F32" s="23">
        <f t="shared" si="5"/>
        <v>0.13101273532026977</v>
      </c>
      <c r="G32" s="90">
        <f t="shared" si="6"/>
        <v>2.4407353850000556E-6</v>
      </c>
      <c r="H32" s="90">
        <f t="shared" si="7"/>
        <v>2.7105435780593597E-6</v>
      </c>
      <c r="I32" s="23">
        <f t="shared" si="8"/>
        <v>0.63248723199615109</v>
      </c>
      <c r="J32" s="23">
        <f t="shared" si="9"/>
        <v>6.2107254092387976E-3</v>
      </c>
    </row>
    <row r="33" spans="1:10" x14ac:dyDescent="0.15">
      <c r="A33" s="58" t="s">
        <v>54</v>
      </c>
      <c r="B33" s="8">
        <v>0.01</v>
      </c>
      <c r="E33" s="47"/>
      <c r="F33" s="47"/>
      <c r="G33" s="47"/>
      <c r="H33" s="47"/>
      <c r="I33" s="47"/>
      <c r="J33" s="47"/>
    </row>
    <row r="34" spans="1:10" x14ac:dyDescent="0.15">
      <c r="A34" s="26" t="s">
        <v>55</v>
      </c>
      <c r="B34" s="27" t="s">
        <v>56</v>
      </c>
      <c r="C34" s="24" t="str">
        <f>"Most important stages for each category. Only stages that contribute with more than "&amp;TEXT(B33,"0%")&amp;" of the total"</f>
        <v>Most important stages for each category. Only stages that contribute with more than 1% of the total</v>
      </c>
      <c r="D34" s="24"/>
      <c r="E34" s="24"/>
      <c r="F34" s="24"/>
      <c r="G34" s="24"/>
    </row>
    <row r="35" spans="1:10" ht="28" x14ac:dyDescent="0.15">
      <c r="A35" s="4" t="str">
        <f>A96</f>
        <v>Acidification</v>
      </c>
      <c r="B35" s="10" t="str">
        <f t="shared" ref="B35:G44" si="12">IF(C96&gt;$B$33,""&amp;C66&amp;" ("&amp;TEXT(C96,"0%"&amp;")"),"---")</f>
        <v>Raw material acquisition - Fishing (85%)</v>
      </c>
      <c r="C35" s="10" t="str">
        <f t="shared" si="12"/>
        <v>Distribution - Packaging (10%)</v>
      </c>
      <c r="D35" s="10" t="str">
        <f t="shared" si="12"/>
        <v>Production - Preparation (4%)</v>
      </c>
      <c r="E35" s="10" t="str">
        <f t="shared" si="12"/>
        <v>Consumption - Consumer (2%)</v>
      </c>
      <c r="F35" s="10" t="str">
        <f t="shared" si="12"/>
        <v>---</v>
      </c>
      <c r="G35" s="10" t="str">
        <f t="shared" si="12"/>
        <v>---</v>
      </c>
    </row>
    <row r="36" spans="1:10" ht="28" x14ac:dyDescent="0.15">
      <c r="A36" s="4" t="str">
        <f t="shared" ref="A36" si="13">A97</f>
        <v>Climate change</v>
      </c>
      <c r="B36" s="10" t="str">
        <f t="shared" si="12"/>
        <v>Raw material acquisition - Fishing (58%)</v>
      </c>
      <c r="C36" s="10" t="str">
        <f t="shared" si="12"/>
        <v>Distribution - Packaging (22%)</v>
      </c>
      <c r="D36" s="10" t="str">
        <f t="shared" si="12"/>
        <v>Consumption - Consumer (12%)</v>
      </c>
      <c r="E36" s="10" t="str">
        <f t="shared" si="12"/>
        <v>Production - Preparation (9%)</v>
      </c>
      <c r="F36" s="10" t="str">
        <f t="shared" si="12"/>
        <v>Consumption - Retailer (1%)</v>
      </c>
      <c r="G36" s="10" t="str">
        <f t="shared" si="12"/>
        <v>---</v>
      </c>
    </row>
    <row r="37" spans="1:10" ht="42" x14ac:dyDescent="0.15">
      <c r="A37" s="4" t="str">
        <f t="shared" ref="A37" si="14">A98</f>
        <v>Climate change - Biogenic</v>
      </c>
      <c r="B37" s="10" t="str">
        <f t="shared" si="12"/>
        <v>End of life - Fish waste handling (95%)</v>
      </c>
      <c r="C37" s="10" t="str">
        <f t="shared" si="12"/>
        <v>Production - Preparation (3%)</v>
      </c>
      <c r="D37" s="10" t="str">
        <f t="shared" si="12"/>
        <v>Raw material acquisition - Fishing (2%)</v>
      </c>
      <c r="E37" s="10" t="str">
        <f t="shared" si="12"/>
        <v>---</v>
      </c>
      <c r="F37" s="10" t="str">
        <f t="shared" si="12"/>
        <v>---</v>
      </c>
      <c r="G37" s="10" t="str">
        <f t="shared" si="12"/>
        <v>---</v>
      </c>
    </row>
    <row r="38" spans="1:10" ht="28" x14ac:dyDescent="0.15">
      <c r="A38" s="4" t="str">
        <f t="shared" ref="A38" si="15">A99</f>
        <v>Climate change - Fossil</v>
      </c>
      <c r="B38" s="10" t="str">
        <f t="shared" si="12"/>
        <v>Raw material acquisition - Fishing (62%)</v>
      </c>
      <c r="C38" s="10" t="str">
        <f t="shared" si="12"/>
        <v>Distribution - Packaging (24%)</v>
      </c>
      <c r="D38" s="10" t="str">
        <f t="shared" si="12"/>
        <v>Consumption - Consumer (13%)</v>
      </c>
      <c r="E38" s="10" t="str">
        <f t="shared" si="12"/>
        <v>Production - Preparation (10%)</v>
      </c>
      <c r="F38" s="10" t="str">
        <f t="shared" si="12"/>
        <v>Consumption - Retailer (1%)</v>
      </c>
      <c r="G38" s="10" t="str">
        <f t="shared" si="12"/>
        <v>---</v>
      </c>
    </row>
    <row r="39" spans="1:10" ht="28" x14ac:dyDescent="0.15">
      <c r="A39" s="4" t="str">
        <f t="shared" ref="A39" si="16">A100</f>
        <v>Climate change - Land Use and LU Change</v>
      </c>
      <c r="B39" s="10" t="str">
        <f t="shared" si="12"/>
        <v>Raw material acquisition - Fishing (87%)</v>
      </c>
      <c r="C39" s="10" t="str">
        <f t="shared" si="12"/>
        <v>Consumption - Consumer (11%)</v>
      </c>
      <c r="D39" s="10" t="str">
        <f t="shared" si="12"/>
        <v>Distribution - Packaging (1%)</v>
      </c>
      <c r="E39" s="10" t="str">
        <f t="shared" si="12"/>
        <v>---</v>
      </c>
      <c r="F39" s="10" t="str">
        <f t="shared" si="12"/>
        <v>---</v>
      </c>
      <c r="G39" s="10" t="str">
        <f t="shared" si="12"/>
        <v>---</v>
      </c>
    </row>
    <row r="40" spans="1:10" ht="28" x14ac:dyDescent="0.15">
      <c r="A40" s="4" t="str">
        <f t="shared" ref="A40" si="17">A101</f>
        <v>Ecotoxicity, freshwater - part 1</v>
      </c>
      <c r="B40" s="10" t="str">
        <f t="shared" si="12"/>
        <v>Raw material acquisition - Fishing (81%)</v>
      </c>
      <c r="C40" s="10" t="str">
        <f t="shared" si="12"/>
        <v>Distribution - Packaging (12%)</v>
      </c>
      <c r="D40" s="10" t="str">
        <f t="shared" si="12"/>
        <v>Production - Preparation (5%)</v>
      </c>
      <c r="E40" s="10" t="str">
        <f t="shared" si="12"/>
        <v>Consumption - Consumer (4%)</v>
      </c>
      <c r="F40" s="10" t="str">
        <f t="shared" si="12"/>
        <v>---</v>
      </c>
      <c r="G40" s="10" t="str">
        <f t="shared" si="12"/>
        <v>---</v>
      </c>
    </row>
    <row r="41" spans="1:10" ht="28" x14ac:dyDescent="0.15">
      <c r="A41" s="4" t="str">
        <f t="shared" ref="A41" si="18">A102</f>
        <v>Ecotoxicity, freshwater - part 2</v>
      </c>
      <c r="B41" s="10" t="str">
        <f t="shared" si="12"/>
        <v>Raw material acquisition - Fishing (47%)</v>
      </c>
      <c r="C41" s="10" t="str">
        <f t="shared" si="12"/>
        <v>Consumption - Consumer (28%)</v>
      </c>
      <c r="D41" s="10" t="str">
        <f t="shared" si="12"/>
        <v>Production - Preparation (21%)</v>
      </c>
      <c r="E41" s="10" t="str">
        <f t="shared" si="12"/>
        <v>Distribution - Packaging (5%)</v>
      </c>
      <c r="F41" s="10" t="str">
        <f t="shared" si="12"/>
        <v>Consumption - Retailer (2%)</v>
      </c>
      <c r="G41" s="10" t="str">
        <f t="shared" si="12"/>
        <v>---</v>
      </c>
    </row>
    <row r="42" spans="1:10" ht="28" x14ac:dyDescent="0.15">
      <c r="A42" s="4" t="str">
        <f t="shared" ref="A42" si="19">A103</f>
        <v>Ecotoxicity, freshwater - inorganics</v>
      </c>
      <c r="B42" s="10" t="str">
        <f t="shared" si="12"/>
        <v>Raw material acquisition - Fishing (71%)</v>
      </c>
      <c r="C42" s="10" t="str">
        <f t="shared" si="12"/>
        <v>Distribution - Packaging (20%)</v>
      </c>
      <c r="D42" s="10" t="str">
        <f t="shared" si="12"/>
        <v>Production - Preparation (7%)</v>
      </c>
      <c r="E42" s="10" t="str">
        <f t="shared" si="12"/>
        <v>Consumption - Consumer (2%)</v>
      </c>
      <c r="F42" s="10" t="str">
        <f t="shared" si="12"/>
        <v>---</v>
      </c>
      <c r="G42" s="10" t="str">
        <f t="shared" si="12"/>
        <v>---</v>
      </c>
    </row>
    <row r="43" spans="1:10" ht="28" x14ac:dyDescent="0.15">
      <c r="A43" s="4" t="str">
        <f t="shared" ref="A43" si="20">A104</f>
        <v>Ecotoxicity, freshwater - metals</v>
      </c>
      <c r="B43" s="10" t="str">
        <f t="shared" si="12"/>
        <v>Raw material acquisition - Fishing (91%)</v>
      </c>
      <c r="C43" s="10" t="str">
        <f t="shared" si="12"/>
        <v>Production - Preparation (6%)</v>
      </c>
      <c r="D43" s="10" t="str">
        <f t="shared" si="12"/>
        <v>Distribution - Packaging (2%)</v>
      </c>
      <c r="E43" s="10" t="str">
        <f t="shared" si="12"/>
        <v>Consumption - Consumer (2%)</v>
      </c>
      <c r="F43" s="10" t="str">
        <f t="shared" si="12"/>
        <v>---</v>
      </c>
      <c r="G43" s="10" t="str">
        <f t="shared" si="12"/>
        <v>---</v>
      </c>
    </row>
    <row r="44" spans="1:10" ht="28" x14ac:dyDescent="0.15">
      <c r="A44" s="4" t="str">
        <f t="shared" ref="A44" si="21">A105</f>
        <v>Ecotoxicity, freshwater - organics</v>
      </c>
      <c r="B44" s="10" t="str">
        <f t="shared" si="12"/>
        <v>Raw material acquisition - Fishing (73%)</v>
      </c>
      <c r="C44" s="10" t="str">
        <f t="shared" si="12"/>
        <v>Production - Preparation (27%)</v>
      </c>
      <c r="D44" s="10" t="str">
        <f t="shared" si="12"/>
        <v>---</v>
      </c>
      <c r="E44" s="10" t="str">
        <f t="shared" si="12"/>
        <v>---</v>
      </c>
      <c r="F44" s="10" t="str">
        <f t="shared" si="12"/>
        <v>---</v>
      </c>
      <c r="G44" s="10" t="str">
        <f t="shared" si="12"/>
        <v>---</v>
      </c>
    </row>
    <row r="45" spans="1:10" ht="28" x14ac:dyDescent="0.15">
      <c r="A45" s="4" t="str">
        <f t="shared" ref="A45" si="22">A106</f>
        <v>Particulate Matter</v>
      </c>
      <c r="B45" s="10" t="str">
        <f t="shared" ref="B45:G54" si="23">IF(C106&gt;$B$33,""&amp;C76&amp;" ("&amp;TEXT(C106,"0%"&amp;")"),"---")</f>
        <v>Raw material acquisition - Fishing (93%)</v>
      </c>
      <c r="C45" s="10" t="str">
        <f t="shared" si="23"/>
        <v>Distribution - Packaging (5%)</v>
      </c>
      <c r="D45" s="10" t="str">
        <f t="shared" si="23"/>
        <v>Production - Preparation (2%)</v>
      </c>
      <c r="E45" s="10" t="str">
        <f t="shared" si="23"/>
        <v>Consumption - Consumer (1%)</v>
      </c>
      <c r="F45" s="10" t="str">
        <f t="shared" si="23"/>
        <v>---</v>
      </c>
      <c r="G45" s="10" t="str">
        <f t="shared" si="23"/>
        <v>---</v>
      </c>
    </row>
    <row r="46" spans="1:10" ht="28" x14ac:dyDescent="0.15">
      <c r="A46" s="4" t="str">
        <f t="shared" ref="A46" si="24">A107</f>
        <v>Eutrophication, marine</v>
      </c>
      <c r="B46" s="10" t="str">
        <f t="shared" si="23"/>
        <v>Raw material acquisition - Fishing (89%)</v>
      </c>
      <c r="C46" s="10" t="str">
        <f t="shared" si="23"/>
        <v>Distribution - Packaging (4%)</v>
      </c>
      <c r="D46" s="10" t="str">
        <f t="shared" si="23"/>
        <v>Consumption - Consumer (3%)</v>
      </c>
      <c r="E46" s="10" t="str">
        <f t="shared" si="23"/>
        <v>Production - Preparation (2%)</v>
      </c>
      <c r="F46" s="10" t="str">
        <f t="shared" si="23"/>
        <v>---</v>
      </c>
      <c r="G46" s="10" t="str">
        <f t="shared" si="23"/>
        <v>---</v>
      </c>
    </row>
    <row r="47" spans="1:10" ht="28" x14ac:dyDescent="0.15">
      <c r="A47" s="4" t="str">
        <f t="shared" ref="A47" si="25">A108</f>
        <v>Eutrophication, freshwater</v>
      </c>
      <c r="B47" s="10" t="str">
        <f t="shared" si="23"/>
        <v>Raw material acquisition - Fishing (89%)</v>
      </c>
      <c r="C47" s="10" t="str">
        <f t="shared" si="23"/>
        <v>End of life - Fish waste handling (4%)</v>
      </c>
      <c r="D47" s="10" t="str">
        <f t="shared" si="23"/>
        <v>Production - Preparation (4%)</v>
      </c>
      <c r="E47" s="10" t="str">
        <f t="shared" si="23"/>
        <v>Consumption - Consumer (1%)</v>
      </c>
      <c r="F47" s="10" t="str">
        <f t="shared" si="23"/>
        <v>---</v>
      </c>
      <c r="G47" s="10" t="str">
        <f t="shared" si="23"/>
        <v>---</v>
      </c>
    </row>
    <row r="48" spans="1:10" ht="28" x14ac:dyDescent="0.15">
      <c r="A48" s="4" t="str">
        <f t="shared" ref="A48" si="26">A109</f>
        <v>Eutrophication, terrestrial</v>
      </c>
      <c r="B48" s="10" t="str">
        <f t="shared" si="23"/>
        <v>Raw material acquisition - Fishing (93%)</v>
      </c>
      <c r="C48" s="10" t="str">
        <f t="shared" si="23"/>
        <v>Distribution - Packaging (4%)</v>
      </c>
      <c r="D48" s="10" t="str">
        <f t="shared" si="23"/>
        <v>Production - Preparation (2%)</v>
      </c>
      <c r="E48" s="10" t="str">
        <f t="shared" si="23"/>
        <v>Consumption - Consumer (2%)</v>
      </c>
      <c r="F48" s="10" t="str">
        <f t="shared" si="23"/>
        <v>---</v>
      </c>
      <c r="G48" s="10" t="str">
        <f t="shared" si="23"/>
        <v>---</v>
      </c>
    </row>
    <row r="49" spans="1:7" ht="28" x14ac:dyDescent="0.15">
      <c r="A49" s="4" t="str">
        <f t="shared" ref="A49" si="27">A110</f>
        <v>Human toxicity, cancer</v>
      </c>
      <c r="B49" s="10" t="str">
        <f t="shared" si="23"/>
        <v>Raw material acquisition - Fishing (73%)</v>
      </c>
      <c r="C49" s="10" t="str">
        <f t="shared" si="23"/>
        <v>Distribution - Packaging (15%)</v>
      </c>
      <c r="D49" s="10" t="str">
        <f t="shared" si="23"/>
        <v>Consumption - Consumer (10%)</v>
      </c>
      <c r="E49" s="10" t="str">
        <f t="shared" si="23"/>
        <v>Production - Preparation (3%)</v>
      </c>
      <c r="F49" s="10" t="str">
        <f t="shared" si="23"/>
        <v>---</v>
      </c>
      <c r="G49" s="10" t="str">
        <f t="shared" si="23"/>
        <v>---</v>
      </c>
    </row>
    <row r="50" spans="1:7" ht="28" x14ac:dyDescent="0.15">
      <c r="A50" s="4" t="str">
        <f t="shared" ref="A50" si="28">A111</f>
        <v>Human toxicity, cancer - inorganics</v>
      </c>
      <c r="B50" s="10" t="str">
        <f t="shared" si="23"/>
        <v>Consumption - Consumer (100%)</v>
      </c>
      <c r="C50" s="10" t="str">
        <f t="shared" si="23"/>
        <v>---</v>
      </c>
      <c r="D50" s="10" t="str">
        <f t="shared" si="23"/>
        <v>---</v>
      </c>
      <c r="E50" s="10" t="str">
        <f t="shared" si="23"/>
        <v>---</v>
      </c>
      <c r="F50" s="10" t="str">
        <f t="shared" si="23"/>
        <v>---</v>
      </c>
      <c r="G50" s="10" t="str">
        <f t="shared" si="23"/>
        <v>---</v>
      </c>
    </row>
    <row r="51" spans="1:7" ht="28" x14ac:dyDescent="0.15">
      <c r="A51" s="4" t="str">
        <f t="shared" ref="A51" si="29">A112</f>
        <v>Human toxicity, cancer - metals</v>
      </c>
      <c r="B51" s="10" t="str">
        <f t="shared" si="23"/>
        <v>Raw material acquisition - Fishing (79%)</v>
      </c>
      <c r="C51" s="10" t="str">
        <f t="shared" si="23"/>
        <v>Consumption - Consumer (12%)</v>
      </c>
      <c r="D51" s="10" t="str">
        <f t="shared" si="23"/>
        <v>Distribution - Packaging (7%)</v>
      </c>
      <c r="E51" s="10" t="str">
        <f t="shared" si="23"/>
        <v>Production - Preparation (2%)</v>
      </c>
      <c r="F51" s="10" t="str">
        <f t="shared" si="23"/>
        <v>---</v>
      </c>
      <c r="G51" s="10" t="str">
        <f t="shared" si="23"/>
        <v>---</v>
      </c>
    </row>
    <row r="52" spans="1:7" ht="28" x14ac:dyDescent="0.15">
      <c r="A52" s="4" t="str">
        <f t="shared" ref="A52" si="30">A113</f>
        <v>Human toxicity, cancer - organics</v>
      </c>
      <c r="B52" s="10" t="str">
        <f t="shared" si="23"/>
        <v>Raw material acquisition - Fishing (59%)</v>
      </c>
      <c r="C52" s="10" t="str">
        <f t="shared" si="23"/>
        <v>Distribution - Packaging (34%)</v>
      </c>
      <c r="D52" s="10" t="str">
        <f t="shared" si="23"/>
        <v>Production - Preparation (7%)</v>
      </c>
      <c r="E52" s="10" t="str">
        <f t="shared" si="23"/>
        <v>Consumption - Consumer (3%)</v>
      </c>
      <c r="F52" s="10" t="str">
        <f t="shared" si="23"/>
        <v>---</v>
      </c>
      <c r="G52" s="10" t="str">
        <f t="shared" si="23"/>
        <v>---</v>
      </c>
    </row>
    <row r="53" spans="1:7" ht="28" x14ac:dyDescent="0.15">
      <c r="A53" s="4" t="str">
        <f t="shared" ref="A53" si="31">A114</f>
        <v>Human toxicity, non-cancer</v>
      </c>
      <c r="B53" s="10" t="str">
        <f t="shared" si="23"/>
        <v>Raw material acquisition - Fishing (61%)</v>
      </c>
      <c r="C53" s="10" t="str">
        <f t="shared" si="23"/>
        <v>Consumption - Consumer (26%)</v>
      </c>
      <c r="D53" s="10" t="str">
        <f t="shared" si="23"/>
        <v>Distribution - Packaging (9%)</v>
      </c>
      <c r="E53" s="10" t="str">
        <f t="shared" si="23"/>
        <v>Production - Preparation (3%)</v>
      </c>
      <c r="F53" s="10" t="str">
        <f t="shared" si="23"/>
        <v>End of life - Fish waste handling (1%)</v>
      </c>
      <c r="G53" s="10" t="str">
        <f t="shared" si="23"/>
        <v>---</v>
      </c>
    </row>
    <row r="54" spans="1:7" ht="28" x14ac:dyDescent="0.15">
      <c r="A54" s="4" t="str">
        <f t="shared" ref="A54" si="32">A115</f>
        <v>Human toxicity, non-cancer - inorganics</v>
      </c>
      <c r="B54" s="10" t="str">
        <f t="shared" si="23"/>
        <v>Raw material acquisition - Fishing (81%)</v>
      </c>
      <c r="C54" s="10" t="str">
        <f t="shared" si="23"/>
        <v>Distribution - Packaging (10%)</v>
      </c>
      <c r="D54" s="10" t="str">
        <f t="shared" si="23"/>
        <v>Production - Preparation (7%)</v>
      </c>
      <c r="E54" s="10" t="str">
        <f t="shared" si="23"/>
        <v>Consumption - Consumer (2%)</v>
      </c>
      <c r="F54" s="10" t="str">
        <f t="shared" si="23"/>
        <v>---</v>
      </c>
      <c r="G54" s="10" t="str">
        <f t="shared" si="23"/>
        <v>---</v>
      </c>
    </row>
    <row r="55" spans="1:7" ht="28" x14ac:dyDescent="0.15">
      <c r="A55" s="4" t="str">
        <f t="shared" ref="A55" si="33">A116</f>
        <v>Human toxicity, non-cancer - metals</v>
      </c>
      <c r="B55" s="10" t="str">
        <f t="shared" ref="B55:G62" si="34">IF(C116&gt;$B$33,""&amp;C86&amp;" ("&amp;TEXT(C116,"0%"&amp;")"),"---")</f>
        <v>Raw material acquisition - Fishing (55%)</v>
      </c>
      <c r="C55" s="10" t="str">
        <f t="shared" si="34"/>
        <v>Consumption - Consumer (33%)</v>
      </c>
      <c r="D55" s="10" t="str">
        <f t="shared" si="34"/>
        <v>Distribution - Packaging (9%)</v>
      </c>
      <c r="E55" s="10" t="str">
        <f t="shared" si="34"/>
        <v>Production - Preparation (2%)</v>
      </c>
      <c r="F55" s="10" t="str">
        <f t="shared" si="34"/>
        <v>---</v>
      </c>
      <c r="G55" s="10" t="str">
        <f t="shared" si="34"/>
        <v>---</v>
      </c>
    </row>
    <row r="56" spans="1:7" ht="28" x14ac:dyDescent="0.15">
      <c r="A56" s="4" t="str">
        <f t="shared" ref="A56" si="35">A117</f>
        <v>Human toxicity, non-cancer - organics</v>
      </c>
      <c r="B56" s="10" t="str">
        <f t="shared" si="34"/>
        <v>Raw material acquisition - Fishing (70%)</v>
      </c>
      <c r="C56" s="10" t="str">
        <f t="shared" si="34"/>
        <v>End of life - Fish waste handling (15%)</v>
      </c>
      <c r="D56" s="10" t="str">
        <f t="shared" si="34"/>
        <v>Consumption - Consumer (8%)</v>
      </c>
      <c r="E56" s="10" t="str">
        <f t="shared" si="34"/>
        <v>Distribution - Packaging (4%)</v>
      </c>
      <c r="F56" s="10" t="str">
        <f t="shared" si="34"/>
        <v>Production - Preparation (2%)</v>
      </c>
      <c r="G56" s="10" t="str">
        <f t="shared" si="34"/>
        <v>---</v>
      </c>
    </row>
    <row r="57" spans="1:7" ht="28" x14ac:dyDescent="0.15">
      <c r="A57" s="4" t="str">
        <f t="shared" ref="A57" si="36">A118</f>
        <v>Ionising radiation</v>
      </c>
      <c r="B57" s="10" t="str">
        <f t="shared" si="34"/>
        <v>Production - Preparation (65%)</v>
      </c>
      <c r="C57" s="10" t="str">
        <f t="shared" si="34"/>
        <v>Distribution - Packaging (25%)</v>
      </c>
      <c r="D57" s="10" t="str">
        <f t="shared" si="34"/>
        <v>Consumption - Consumer (18%)</v>
      </c>
      <c r="E57" s="10" t="str">
        <f t="shared" si="34"/>
        <v>Raw material acquisition - Fishing (13%)</v>
      </c>
      <c r="F57" s="10" t="str">
        <f t="shared" si="34"/>
        <v>Consumption - Retailer (10%)</v>
      </c>
      <c r="G57" s="10" t="str">
        <f t="shared" si="34"/>
        <v>---</v>
      </c>
    </row>
    <row r="58" spans="1:7" ht="28" x14ac:dyDescent="0.15">
      <c r="A58" s="4" t="str">
        <f t="shared" ref="A58" si="37">A119</f>
        <v>Land use</v>
      </c>
      <c r="B58" s="10" t="str">
        <f t="shared" si="34"/>
        <v>Distribution - Packaging (43%)</v>
      </c>
      <c r="C58" s="10" t="str">
        <f t="shared" si="34"/>
        <v>Raw material acquisition - Fishing (39%)</v>
      </c>
      <c r="D58" s="10" t="str">
        <f t="shared" si="34"/>
        <v>Consumption - Consumer (15%)</v>
      </c>
      <c r="E58" s="10" t="str">
        <f t="shared" si="34"/>
        <v>Production - Preparation (3%)</v>
      </c>
      <c r="F58" s="10" t="str">
        <f t="shared" si="34"/>
        <v>---</v>
      </c>
      <c r="G58" s="10" t="str">
        <f t="shared" si="34"/>
        <v>---</v>
      </c>
    </row>
    <row r="59" spans="1:7" ht="28" x14ac:dyDescent="0.15">
      <c r="A59" s="4" t="str">
        <f t="shared" ref="A59" si="38">A120</f>
        <v>Ozone depletion</v>
      </c>
      <c r="B59" s="10" t="str">
        <f t="shared" si="34"/>
        <v>Raw material acquisition - Fishing (99%)</v>
      </c>
      <c r="C59" s="10" t="str">
        <f t="shared" si="34"/>
        <v>---</v>
      </c>
      <c r="D59" s="10" t="str">
        <f t="shared" si="34"/>
        <v>---</v>
      </c>
      <c r="E59" s="10" t="str">
        <f t="shared" si="34"/>
        <v>---</v>
      </c>
      <c r="F59" s="10" t="str">
        <f t="shared" si="34"/>
        <v>---</v>
      </c>
      <c r="G59" s="10" t="str">
        <f t="shared" si="34"/>
        <v>---</v>
      </c>
    </row>
    <row r="60" spans="1:7" ht="28" x14ac:dyDescent="0.15">
      <c r="A60" s="4" t="str">
        <f t="shared" ref="A60" si="39">A121</f>
        <v>Photochemical ozone formation</v>
      </c>
      <c r="B60" s="10" t="str">
        <f t="shared" si="34"/>
        <v>Raw material acquisition - Fishing (92%)</v>
      </c>
      <c r="C60" s="10" t="str">
        <f t="shared" si="34"/>
        <v>Distribution - Packaging (5%)</v>
      </c>
      <c r="D60" s="10" t="str">
        <f t="shared" si="34"/>
        <v>Production - Preparation (2%)</v>
      </c>
      <c r="E60" s="10" t="str">
        <f t="shared" si="34"/>
        <v>---</v>
      </c>
      <c r="F60" s="10" t="str">
        <f t="shared" si="34"/>
        <v>---</v>
      </c>
      <c r="G60" s="10" t="str">
        <f t="shared" si="34"/>
        <v>---</v>
      </c>
    </row>
    <row r="61" spans="1:7" ht="28" x14ac:dyDescent="0.15">
      <c r="A61" s="4" t="str">
        <f t="shared" ref="A61" si="40">A122</f>
        <v>Resource use, fossils</v>
      </c>
      <c r="B61" s="10" t="str">
        <f t="shared" si="34"/>
        <v>Raw material acquisition - Fishing (62%)</v>
      </c>
      <c r="C61" s="10" t="str">
        <f t="shared" si="34"/>
        <v>Distribution - Packaging (32%)</v>
      </c>
      <c r="D61" s="10" t="str">
        <f t="shared" si="34"/>
        <v>Production - Preparation (15%)</v>
      </c>
      <c r="E61" s="10" t="str">
        <f t="shared" si="34"/>
        <v>Consumption - Consumer (4%)</v>
      </c>
      <c r="F61" s="10" t="str">
        <f t="shared" si="34"/>
        <v>Consumption - Retailer (2%)</v>
      </c>
      <c r="G61" s="10" t="str">
        <f t="shared" si="34"/>
        <v>---</v>
      </c>
    </row>
    <row r="62" spans="1:7" ht="28" x14ac:dyDescent="0.15">
      <c r="A62" s="4" t="str">
        <f t="shared" ref="A62:A63" si="41">A123</f>
        <v>Resource use, minerals and metals</v>
      </c>
      <c r="B62" s="10" t="str">
        <f t="shared" si="34"/>
        <v>Raw material acquisition - Fishing (78%)</v>
      </c>
      <c r="C62" s="10" t="str">
        <f t="shared" si="34"/>
        <v>Production - Preparation (20%)</v>
      </c>
      <c r="D62" s="10" t="str">
        <f t="shared" si="34"/>
        <v>---</v>
      </c>
      <c r="E62" s="10" t="str">
        <f t="shared" si="34"/>
        <v>---</v>
      </c>
      <c r="F62" s="10" t="str">
        <f t="shared" si="34"/>
        <v>---</v>
      </c>
      <c r="G62" s="10" t="str">
        <f t="shared" si="34"/>
        <v>---</v>
      </c>
    </row>
    <row r="63" spans="1:7" ht="28" x14ac:dyDescent="0.15">
      <c r="A63" s="4" t="str">
        <f t="shared" si="41"/>
        <v>Water use</v>
      </c>
      <c r="B63" s="10" t="str">
        <f t="shared" ref="B63" si="42">IF(C124&gt;$B$33,""&amp;C94&amp;" ("&amp;TEXT(C124,"0%"&amp;")"),"---")</f>
        <v>Distribution - Packaging (58%)</v>
      </c>
      <c r="C63" s="10" t="str">
        <f t="shared" ref="C63" si="43">IF(D124&gt;$B$33,""&amp;D94&amp;" ("&amp;TEXT(D124,"0%"&amp;")"),"---")</f>
        <v>Raw material acquisition - Fishing (21%)</v>
      </c>
      <c r="D63" s="10" t="str">
        <f t="shared" ref="D63" si="44">IF(E124&gt;$B$33,""&amp;E94&amp;" ("&amp;TEXT(E124,"0%"&amp;")"),"---")</f>
        <v>Production - Preparation (12%)</v>
      </c>
      <c r="E63" s="10" t="str">
        <f t="shared" ref="E63" si="45">IF(F124&gt;$B$33,""&amp;F94&amp;" ("&amp;TEXT(F124,"0%"&amp;")"),"---")</f>
        <v>Consumption - Consumer (4%)</v>
      </c>
      <c r="F63" s="10" t="str">
        <f t="shared" ref="F63" si="46">IF(G124&gt;$B$33,""&amp;G94&amp;" ("&amp;TEXT(G124,"0%"&amp;")"),"---")</f>
        <v>End of life - Fish waste handling (4%)</v>
      </c>
      <c r="G63" s="10" t="str">
        <f t="shared" ref="G63" si="47">IF(H124&gt;$B$33,""&amp;H94&amp;" ("&amp;TEXT(H124,"0%"&amp;")"),"---")</f>
        <v>---</v>
      </c>
    </row>
    <row r="65" spans="1:16" x14ac:dyDescent="0.15">
      <c r="A65" s="17" t="s">
        <v>57</v>
      </c>
      <c r="B65" s="46" t="s">
        <v>58</v>
      </c>
      <c r="C65" s="18">
        <v>1</v>
      </c>
      <c r="D65" s="18">
        <v>2</v>
      </c>
      <c r="E65" s="18">
        <v>3</v>
      </c>
      <c r="F65" s="18">
        <v>4</v>
      </c>
      <c r="G65" s="18">
        <v>5</v>
      </c>
      <c r="H65" s="18">
        <v>6</v>
      </c>
      <c r="I65" s="18">
        <v>7</v>
      </c>
      <c r="J65" s="18">
        <v>8</v>
      </c>
      <c r="K65" s="18">
        <v>9</v>
      </c>
      <c r="L65" s="18">
        <v>10</v>
      </c>
      <c r="M65" s="18">
        <v>11</v>
      </c>
      <c r="N65" s="18">
        <v>12</v>
      </c>
      <c r="O65" s="18">
        <v>13</v>
      </c>
      <c r="P65" s="18">
        <v>14</v>
      </c>
    </row>
    <row r="66" spans="1:16" ht="33" customHeight="1" x14ac:dyDescent="0.15">
      <c r="A66" s="37" t="str">
        <f>A177</f>
        <v>Acidification</v>
      </c>
      <c r="B66" s="38"/>
      <c r="C66" s="39" t="str">
        <f>_xlfn.XLOOKUP(LARGE($E177:$BB177,C$65),$E177:$BB177,$E$176:$BB$176,"NA",0,1)</f>
        <v>Raw material acquisition - Fishing</v>
      </c>
      <c r="D66" s="39" t="str">
        <f t="shared" ref="D66:G66" si="48">_xlfn.XLOOKUP(LARGE($E177:$BB177,D$65),$E177:$BB177,$E$176:$BB$176,"NA",0,1)</f>
        <v>Distribution - Packaging</v>
      </c>
      <c r="E66" s="39" t="str">
        <f t="shared" si="48"/>
        <v>Production - Preparation</v>
      </c>
      <c r="F66" s="39" t="str">
        <f t="shared" si="48"/>
        <v>Consumption - Consumer</v>
      </c>
      <c r="G66" s="39" t="str">
        <f t="shared" si="48"/>
        <v>Consumption - Retailer</v>
      </c>
      <c r="H66" s="11"/>
      <c r="I66" s="11"/>
      <c r="J66" s="11"/>
      <c r="K66" s="11"/>
      <c r="L66" s="11"/>
      <c r="M66" s="11"/>
      <c r="N66" s="11"/>
      <c r="O66" s="11"/>
      <c r="P66" s="11"/>
    </row>
    <row r="67" spans="1:16" ht="28" x14ac:dyDescent="0.15">
      <c r="A67" s="37" t="str">
        <f t="shared" ref="A67:A94" si="49">A178</f>
        <v>Climate change</v>
      </c>
      <c r="B67" s="38"/>
      <c r="C67" s="39" t="str">
        <f t="shared" ref="C67:G67" si="50">_xlfn.XLOOKUP(LARGE($E178:$BB178,C$65),$E178:$BB178,$E$176:$BB$176,"NA",0,1)</f>
        <v>Raw material acquisition - Fishing</v>
      </c>
      <c r="D67" s="39" t="str">
        <f t="shared" si="50"/>
        <v>Distribution - Packaging</v>
      </c>
      <c r="E67" s="39" t="str">
        <f t="shared" si="50"/>
        <v>Consumption - Consumer</v>
      </c>
      <c r="F67" s="39" t="str">
        <f t="shared" si="50"/>
        <v>Production - Preparation</v>
      </c>
      <c r="G67" s="39" t="str">
        <f t="shared" si="50"/>
        <v>Consumption - Retailer</v>
      </c>
      <c r="H67" s="11"/>
      <c r="I67" s="11"/>
      <c r="J67" s="11"/>
      <c r="K67" s="11"/>
      <c r="L67" s="11"/>
      <c r="M67" s="11"/>
      <c r="N67" s="11"/>
      <c r="O67" s="11"/>
      <c r="P67" s="11"/>
    </row>
    <row r="68" spans="1:16" ht="28" x14ac:dyDescent="0.15">
      <c r="A68" s="37" t="str">
        <f t="shared" si="49"/>
        <v>Climate change - Biogenic</v>
      </c>
      <c r="B68" s="38"/>
      <c r="C68" s="39" t="str">
        <f t="shared" ref="C68:G68" si="51">_xlfn.XLOOKUP(LARGE($E179:$BB179,C$65),$E179:$BB179,$E$176:$BB$176,"NA",0,1)</f>
        <v>End of life - Fish waste handling</v>
      </c>
      <c r="D68" s="39" t="str">
        <f t="shared" si="51"/>
        <v>Production - Preparation</v>
      </c>
      <c r="E68" s="39" t="str">
        <f t="shared" si="51"/>
        <v>Raw material acquisition - Fishing</v>
      </c>
      <c r="F68" s="39" t="str">
        <f t="shared" si="51"/>
        <v>Distribution - Packaging</v>
      </c>
      <c r="G68" s="39" t="str">
        <f t="shared" si="51"/>
        <v>Consumption - Retailer</v>
      </c>
      <c r="H68" s="11"/>
      <c r="I68" s="11"/>
      <c r="J68" s="11"/>
      <c r="K68" s="11"/>
      <c r="L68" s="11"/>
      <c r="M68" s="11"/>
      <c r="N68" s="11"/>
      <c r="O68" s="11"/>
      <c r="P68" s="11"/>
    </row>
    <row r="69" spans="1:16" ht="28" x14ac:dyDescent="0.15">
      <c r="A69" s="37" t="str">
        <f t="shared" si="49"/>
        <v>Climate change - Fossil</v>
      </c>
      <c r="B69" s="38"/>
      <c r="C69" s="39" t="str">
        <f t="shared" ref="C69:G69" si="52">_xlfn.XLOOKUP(LARGE($E180:$BB180,C$65),$E180:$BB180,$E$176:$BB$176,"NA",0,1)</f>
        <v>Raw material acquisition - Fishing</v>
      </c>
      <c r="D69" s="39" t="str">
        <f t="shared" si="52"/>
        <v>Distribution - Packaging</v>
      </c>
      <c r="E69" s="39" t="str">
        <f t="shared" si="52"/>
        <v>Consumption - Consumer</v>
      </c>
      <c r="F69" s="39" t="str">
        <f t="shared" si="52"/>
        <v>Production - Preparation</v>
      </c>
      <c r="G69" s="39" t="str">
        <f t="shared" si="52"/>
        <v>Consumption - Retailer</v>
      </c>
      <c r="H69" s="11"/>
      <c r="I69" s="11"/>
      <c r="J69" s="11"/>
      <c r="K69" s="11"/>
      <c r="L69" s="11"/>
      <c r="M69" s="11"/>
      <c r="N69" s="11"/>
      <c r="O69" s="11"/>
      <c r="P69" s="11"/>
    </row>
    <row r="70" spans="1:16" ht="28" x14ac:dyDescent="0.15">
      <c r="A70" s="37" t="str">
        <f t="shared" si="49"/>
        <v>Climate change - Land Use and LU Change</v>
      </c>
      <c r="B70" s="38"/>
      <c r="C70" s="39" t="str">
        <f t="shared" ref="C70:G70" si="53">_xlfn.XLOOKUP(LARGE($E181:$BB181,C$65),$E181:$BB181,$E$176:$BB$176,"NA",0,1)</f>
        <v>Raw material acquisition - Fishing</v>
      </c>
      <c r="D70" s="39" t="str">
        <f t="shared" si="53"/>
        <v>Consumption - Consumer</v>
      </c>
      <c r="E70" s="39" t="str">
        <f t="shared" si="53"/>
        <v>Distribution - Packaging</v>
      </c>
      <c r="F70" s="39" t="str">
        <f t="shared" si="53"/>
        <v>Production - Preparation</v>
      </c>
      <c r="G70" s="39" t="str">
        <f t="shared" si="53"/>
        <v>Consumption - Retailer</v>
      </c>
      <c r="H70" s="11"/>
      <c r="I70" s="11"/>
      <c r="J70" s="11"/>
      <c r="K70" s="11"/>
      <c r="L70" s="11"/>
      <c r="M70" s="11"/>
      <c r="N70" s="11"/>
      <c r="O70" s="11"/>
      <c r="P70" s="11"/>
    </row>
    <row r="71" spans="1:16" ht="28" x14ac:dyDescent="0.15">
      <c r="A71" s="37" t="str">
        <f t="shared" si="49"/>
        <v>Ecotoxicity, freshwater - part 1</v>
      </c>
      <c r="B71" s="38"/>
      <c r="C71" s="39" t="str">
        <f t="shared" ref="C71:G71" si="54">_xlfn.XLOOKUP(LARGE($E182:$BB182,C$65),$E182:$BB182,$E$176:$BB$176,"NA",0,1)</f>
        <v>Raw material acquisition - Fishing</v>
      </c>
      <c r="D71" s="39" t="str">
        <f t="shared" si="54"/>
        <v>Distribution - Packaging</v>
      </c>
      <c r="E71" s="39" t="str">
        <f t="shared" si="54"/>
        <v>Production - Preparation</v>
      </c>
      <c r="F71" s="39" t="str">
        <f t="shared" si="54"/>
        <v>Consumption - Consumer</v>
      </c>
      <c r="G71" s="39" t="str">
        <f t="shared" si="54"/>
        <v>Consumption - Retailer</v>
      </c>
      <c r="H71" s="11"/>
      <c r="I71" s="11"/>
      <c r="J71" s="11"/>
      <c r="K71" s="11"/>
      <c r="L71" s="11"/>
      <c r="M71" s="11"/>
      <c r="N71" s="11"/>
      <c r="O71" s="11"/>
      <c r="P71" s="11"/>
    </row>
    <row r="72" spans="1:16" ht="28" x14ac:dyDescent="0.15">
      <c r="A72" s="37" t="str">
        <f t="shared" si="49"/>
        <v>Ecotoxicity, freshwater - part 2</v>
      </c>
      <c r="B72" s="38"/>
      <c r="C72" s="39" t="str">
        <f t="shared" ref="C72:G72" si="55">_xlfn.XLOOKUP(LARGE($E183:$BB183,C$65),$E183:$BB183,$E$176:$BB$176,"NA",0,1)</f>
        <v>Raw material acquisition - Fishing</v>
      </c>
      <c r="D72" s="39" t="str">
        <f t="shared" si="55"/>
        <v>Consumption - Consumer</v>
      </c>
      <c r="E72" s="39" t="str">
        <f t="shared" si="55"/>
        <v>Production - Preparation</v>
      </c>
      <c r="F72" s="39" t="str">
        <f t="shared" si="55"/>
        <v>Distribution - Packaging</v>
      </c>
      <c r="G72" s="39" t="str">
        <f t="shared" si="55"/>
        <v>Consumption - Retailer</v>
      </c>
      <c r="H72" s="16"/>
      <c r="I72" s="16"/>
      <c r="J72" s="16"/>
      <c r="K72" s="16"/>
      <c r="L72" s="16"/>
      <c r="M72" s="16"/>
      <c r="N72" s="16"/>
      <c r="O72" s="16"/>
      <c r="P72" s="16"/>
    </row>
    <row r="73" spans="1:16" ht="28" x14ac:dyDescent="0.15">
      <c r="A73" s="37" t="str">
        <f t="shared" si="49"/>
        <v>Ecotoxicity, freshwater - inorganics</v>
      </c>
      <c r="B73" s="38"/>
      <c r="C73" s="39" t="str">
        <f t="shared" ref="C73:G73" si="56">_xlfn.XLOOKUP(LARGE($E184:$BB184,C$65),$E184:$BB184,$E$176:$BB$176,"NA",0,1)</f>
        <v>Raw material acquisition - Fishing</v>
      </c>
      <c r="D73" s="39" t="str">
        <f t="shared" si="56"/>
        <v>Distribution - Packaging</v>
      </c>
      <c r="E73" s="39" t="str">
        <f t="shared" si="56"/>
        <v>Production - Preparation</v>
      </c>
      <c r="F73" s="39" t="str">
        <f t="shared" si="56"/>
        <v>Consumption - Consumer</v>
      </c>
      <c r="G73" s="39" t="str">
        <f t="shared" si="56"/>
        <v>Consumption - Retailer</v>
      </c>
      <c r="H73" s="11"/>
      <c r="I73" s="2"/>
      <c r="J73" s="2"/>
      <c r="K73" s="2"/>
      <c r="L73" s="2"/>
      <c r="M73" s="2"/>
      <c r="N73" s="2"/>
      <c r="O73" s="2"/>
      <c r="P73" s="2"/>
    </row>
    <row r="74" spans="1:16" ht="28" x14ac:dyDescent="0.15">
      <c r="A74" s="37" t="str">
        <f t="shared" si="49"/>
        <v>Ecotoxicity, freshwater - metals</v>
      </c>
      <c r="B74" s="38"/>
      <c r="C74" s="39" t="str">
        <f t="shared" ref="C74:G74" si="57">_xlfn.XLOOKUP(LARGE($E185:$BB185,C$65),$E185:$BB185,$E$176:$BB$176,"NA",0,1)</f>
        <v>Raw material acquisition - Fishing</v>
      </c>
      <c r="D74" s="39" t="str">
        <f t="shared" si="57"/>
        <v>Production - Preparation</v>
      </c>
      <c r="E74" s="39" t="str">
        <f t="shared" si="57"/>
        <v>Distribution - Packaging</v>
      </c>
      <c r="F74" s="39" t="str">
        <f t="shared" si="57"/>
        <v>Consumption - Consumer</v>
      </c>
      <c r="G74" s="39" t="str">
        <f t="shared" si="57"/>
        <v>Consumption - Retailer</v>
      </c>
      <c r="H74" s="2"/>
      <c r="I74" s="2"/>
      <c r="J74" s="2"/>
      <c r="K74" s="2"/>
      <c r="L74" s="2"/>
      <c r="M74" s="2"/>
      <c r="N74" s="2"/>
      <c r="O74" s="2"/>
      <c r="P74" s="2"/>
    </row>
    <row r="75" spans="1:16" ht="28" x14ac:dyDescent="0.15">
      <c r="A75" s="37" t="str">
        <f t="shared" si="49"/>
        <v>Ecotoxicity, freshwater - organics</v>
      </c>
      <c r="B75" s="38"/>
      <c r="C75" s="39" t="str">
        <f t="shared" ref="C75:G75" si="58">_xlfn.XLOOKUP(LARGE($E186:$BB186,C$65),$E186:$BB186,$E$176:$BB$176,"NA",0,1)</f>
        <v>Raw material acquisition - Fishing</v>
      </c>
      <c r="D75" s="39" t="str">
        <f t="shared" si="58"/>
        <v>Production - Preparation</v>
      </c>
      <c r="E75" s="39" t="str">
        <f t="shared" si="58"/>
        <v>Consumption - Consumer</v>
      </c>
      <c r="F75" s="39" t="str">
        <f t="shared" si="58"/>
        <v>Consumption - Retailer</v>
      </c>
      <c r="G75" s="39" t="str">
        <f t="shared" si="58"/>
        <v>Distribution - Packaging</v>
      </c>
      <c r="H75" s="10"/>
      <c r="I75" s="2"/>
      <c r="J75" s="2"/>
      <c r="K75" s="2"/>
      <c r="L75" s="2"/>
      <c r="M75" s="2"/>
      <c r="N75" s="2"/>
      <c r="O75" s="2"/>
      <c r="P75" s="2"/>
    </row>
    <row r="76" spans="1:16" ht="28" x14ac:dyDescent="0.15">
      <c r="A76" s="37" t="str">
        <f t="shared" si="49"/>
        <v>Particulate Matter</v>
      </c>
      <c r="B76" s="38"/>
      <c r="C76" s="39" t="str">
        <f t="shared" ref="C76:G76" si="59">_xlfn.XLOOKUP(LARGE($E187:$BB187,C$65),$E187:$BB187,$E$176:$BB$176,"NA",0,1)</f>
        <v>Raw material acquisition - Fishing</v>
      </c>
      <c r="D76" s="39" t="str">
        <f t="shared" si="59"/>
        <v>Distribution - Packaging</v>
      </c>
      <c r="E76" s="39" t="str">
        <f t="shared" si="59"/>
        <v>Production - Preparation</v>
      </c>
      <c r="F76" s="39" t="str">
        <f t="shared" si="59"/>
        <v>Consumption - Consumer</v>
      </c>
      <c r="G76" s="39" t="str">
        <f t="shared" si="59"/>
        <v>Consumption - Retailer</v>
      </c>
      <c r="H76" s="10"/>
      <c r="I76" s="2"/>
      <c r="J76" s="2"/>
      <c r="K76" s="2"/>
      <c r="L76" s="2"/>
      <c r="M76" s="2"/>
      <c r="N76" s="2"/>
      <c r="O76" s="2"/>
      <c r="P76" s="2"/>
    </row>
    <row r="77" spans="1:16" ht="28" x14ac:dyDescent="0.15">
      <c r="A77" s="37" t="str">
        <f t="shared" si="49"/>
        <v>Eutrophication, marine</v>
      </c>
      <c r="B77" s="38"/>
      <c r="C77" s="39" t="str">
        <f t="shared" ref="C77:G77" si="60">_xlfn.XLOOKUP(LARGE($E188:$BB188,C$65),$E188:$BB188,$E$176:$BB$176,"NA",0,1)</f>
        <v>Raw material acquisition - Fishing</v>
      </c>
      <c r="D77" s="39" t="str">
        <f t="shared" si="60"/>
        <v>Distribution - Packaging</v>
      </c>
      <c r="E77" s="39" t="str">
        <f t="shared" si="60"/>
        <v>Consumption - Consumer</v>
      </c>
      <c r="F77" s="39" t="str">
        <f t="shared" si="60"/>
        <v>Production - Preparation</v>
      </c>
      <c r="G77" s="39" t="str">
        <f t="shared" si="60"/>
        <v>Consumption - Retailer</v>
      </c>
      <c r="H77" s="2"/>
      <c r="I77" s="2"/>
      <c r="J77" s="2"/>
      <c r="K77" s="2"/>
      <c r="L77" s="2"/>
      <c r="M77" s="2"/>
      <c r="N77" s="2"/>
      <c r="O77" s="2"/>
      <c r="P77" s="2"/>
    </row>
    <row r="78" spans="1:16" ht="28" x14ac:dyDescent="0.15">
      <c r="A78" s="37" t="str">
        <f t="shared" si="49"/>
        <v>Eutrophication, freshwater</v>
      </c>
      <c r="B78" s="38"/>
      <c r="C78" s="39" t="str">
        <f t="shared" ref="C78:G78" si="61">_xlfn.XLOOKUP(LARGE($E189:$BB189,C$65),$E189:$BB189,$E$176:$BB$176,"NA",0,1)</f>
        <v>Raw material acquisition - Fishing</v>
      </c>
      <c r="D78" s="39" t="str">
        <f t="shared" si="61"/>
        <v>End of life - Fish waste handling</v>
      </c>
      <c r="E78" s="39" t="str">
        <f t="shared" si="61"/>
        <v>Production - Preparation</v>
      </c>
      <c r="F78" s="39" t="str">
        <f t="shared" si="61"/>
        <v>Consumption - Consumer</v>
      </c>
      <c r="G78" s="39" t="str">
        <f t="shared" si="61"/>
        <v>Distribution - Packaging</v>
      </c>
      <c r="H78" s="2"/>
      <c r="I78" s="2"/>
      <c r="J78" s="2"/>
      <c r="K78" s="2"/>
      <c r="L78" s="2"/>
      <c r="M78" s="2"/>
      <c r="N78" s="2"/>
      <c r="O78" s="2"/>
      <c r="P78" s="2"/>
    </row>
    <row r="79" spans="1:16" ht="28" x14ac:dyDescent="0.15">
      <c r="A79" s="37" t="str">
        <f t="shared" si="49"/>
        <v>Eutrophication, terrestrial</v>
      </c>
      <c r="B79" s="38"/>
      <c r="C79" s="39" t="str">
        <f t="shared" ref="C79:G79" si="62">_xlfn.XLOOKUP(LARGE($E190:$BB190,C$65),$E190:$BB190,$E$176:$BB$176,"NA",0,1)</f>
        <v>Raw material acquisition - Fishing</v>
      </c>
      <c r="D79" s="39" t="str">
        <f t="shared" si="62"/>
        <v>Distribution - Packaging</v>
      </c>
      <c r="E79" s="39" t="str">
        <f t="shared" si="62"/>
        <v>Production - Preparation</v>
      </c>
      <c r="F79" s="39" t="str">
        <f t="shared" si="62"/>
        <v>Consumption - Consumer</v>
      </c>
      <c r="G79" s="39" t="str">
        <f t="shared" si="62"/>
        <v>Consumption - Retailer</v>
      </c>
      <c r="H79" s="2"/>
      <c r="I79" s="2"/>
      <c r="J79" s="2"/>
      <c r="K79" s="2"/>
      <c r="L79" s="2"/>
      <c r="M79" s="2"/>
      <c r="N79" s="2"/>
      <c r="O79" s="2"/>
      <c r="P79" s="2"/>
    </row>
    <row r="80" spans="1:16" ht="28" x14ac:dyDescent="0.15">
      <c r="A80" s="37" t="str">
        <f t="shared" si="49"/>
        <v>Human toxicity, cancer</v>
      </c>
      <c r="B80" s="38"/>
      <c r="C80" s="39" t="str">
        <f t="shared" ref="C80:G80" si="63">_xlfn.XLOOKUP(LARGE($E191:$BB191,C$65),$E191:$BB191,$E$176:$BB$176,"NA",0,1)</f>
        <v>Raw material acquisition - Fishing</v>
      </c>
      <c r="D80" s="39" t="str">
        <f t="shared" si="63"/>
        <v>Distribution - Packaging</v>
      </c>
      <c r="E80" s="39" t="str">
        <f t="shared" si="63"/>
        <v>Consumption - Consumer</v>
      </c>
      <c r="F80" s="39" t="str">
        <f t="shared" si="63"/>
        <v>Production - Preparation</v>
      </c>
      <c r="G80" s="39" t="str">
        <f t="shared" si="63"/>
        <v>Consumption - Retailer</v>
      </c>
      <c r="H80" s="2"/>
      <c r="I80" s="2"/>
      <c r="J80" s="2"/>
      <c r="K80" s="2"/>
      <c r="L80" s="2"/>
      <c r="M80" s="2"/>
      <c r="N80" s="2"/>
      <c r="O80" s="2"/>
      <c r="P80" s="2"/>
    </row>
    <row r="81" spans="1:16" ht="42" x14ac:dyDescent="0.15">
      <c r="A81" s="37" t="str">
        <f t="shared" si="49"/>
        <v>Human toxicity, cancer - inorganics</v>
      </c>
      <c r="B81" s="38"/>
      <c r="C81" s="39" t="str">
        <f t="shared" ref="C81:G81" si="64">_xlfn.XLOOKUP(LARGE($E192:$BB192,C$65),$E192:$BB192,$E$176:$BB$176,"NA",0,1)</f>
        <v>Consumption - Consumer</v>
      </c>
      <c r="D81" s="39" t="str">
        <f t="shared" si="64"/>
        <v>Raw material acquisition - Fishing</v>
      </c>
      <c r="E81" s="39" t="str">
        <f t="shared" si="64"/>
        <v>Raw material acquisition - Fishing</v>
      </c>
      <c r="F81" s="39" t="str">
        <f t="shared" si="64"/>
        <v>Raw material acquisition - Fishing</v>
      </c>
      <c r="G81" s="39" t="str">
        <f t="shared" si="64"/>
        <v>Raw material acquisition - Fishing</v>
      </c>
      <c r="H81" s="2"/>
      <c r="I81" s="2"/>
      <c r="J81" s="2"/>
      <c r="K81" s="2"/>
      <c r="L81" s="2"/>
      <c r="M81" s="2"/>
      <c r="N81" s="2"/>
      <c r="O81" s="2"/>
      <c r="P81" s="2"/>
    </row>
    <row r="82" spans="1:16" ht="28" x14ac:dyDescent="0.15">
      <c r="A82" s="37" t="str">
        <f t="shared" si="49"/>
        <v>Human toxicity, cancer - metals</v>
      </c>
      <c r="B82" s="38"/>
      <c r="C82" s="39" t="str">
        <f t="shared" ref="C82:G82" si="65">_xlfn.XLOOKUP(LARGE($E193:$BB193,C$65),$E193:$BB193,$E$176:$BB$176,"NA",0,1)</f>
        <v>Raw material acquisition - Fishing</v>
      </c>
      <c r="D82" s="39" t="str">
        <f t="shared" si="65"/>
        <v>Consumption - Consumer</v>
      </c>
      <c r="E82" s="39" t="str">
        <f t="shared" si="65"/>
        <v>Distribution - Packaging</v>
      </c>
      <c r="F82" s="39" t="str">
        <f t="shared" si="65"/>
        <v>Production - Preparation</v>
      </c>
      <c r="G82" s="39" t="str">
        <f t="shared" si="65"/>
        <v>End of life - Fish waste handling</v>
      </c>
      <c r="H82" s="2"/>
      <c r="I82" s="2"/>
      <c r="J82" s="2"/>
      <c r="K82" s="2"/>
      <c r="L82" s="2"/>
      <c r="M82" s="2"/>
      <c r="N82" s="2"/>
      <c r="O82" s="2"/>
      <c r="P82" s="2"/>
    </row>
    <row r="83" spans="1:16" ht="28" x14ac:dyDescent="0.15">
      <c r="A83" s="37" t="str">
        <f t="shared" si="49"/>
        <v>Human toxicity, cancer - organics</v>
      </c>
      <c r="B83" s="38"/>
      <c r="C83" s="39" t="str">
        <f t="shared" ref="C83:G83" si="66">_xlfn.XLOOKUP(LARGE($E194:$BB194,C$65),$E194:$BB194,$E$176:$BB$176,"NA",0,1)</f>
        <v>Raw material acquisition - Fishing</v>
      </c>
      <c r="D83" s="39" t="str">
        <f t="shared" si="66"/>
        <v>Distribution - Packaging</v>
      </c>
      <c r="E83" s="39" t="str">
        <f t="shared" si="66"/>
        <v>Production - Preparation</v>
      </c>
      <c r="F83" s="39" t="str">
        <f t="shared" si="66"/>
        <v>Consumption - Consumer</v>
      </c>
      <c r="G83" s="39" t="str">
        <f t="shared" si="66"/>
        <v>Consumption - Retailer</v>
      </c>
      <c r="H83" s="2"/>
      <c r="I83" s="2"/>
      <c r="J83" s="2"/>
      <c r="K83" s="2"/>
      <c r="L83" s="2"/>
      <c r="M83" s="2"/>
      <c r="N83" s="2"/>
      <c r="O83" s="2"/>
      <c r="P83" s="2"/>
    </row>
    <row r="84" spans="1:16" ht="28" x14ac:dyDescent="0.15">
      <c r="A84" s="37" t="str">
        <f t="shared" si="49"/>
        <v>Human toxicity, non-cancer</v>
      </c>
      <c r="B84" s="38"/>
      <c r="C84" s="39" t="str">
        <f t="shared" ref="C84:G84" si="67">_xlfn.XLOOKUP(LARGE($E195:$BB195,C$65),$E195:$BB195,$E$176:$BB$176,"NA",0,1)</f>
        <v>Raw material acquisition - Fishing</v>
      </c>
      <c r="D84" s="39" t="str">
        <f t="shared" si="67"/>
        <v>Consumption - Consumer</v>
      </c>
      <c r="E84" s="39" t="str">
        <f t="shared" si="67"/>
        <v>Distribution - Packaging</v>
      </c>
      <c r="F84" s="39" t="str">
        <f t="shared" si="67"/>
        <v>Production - Preparation</v>
      </c>
      <c r="G84" s="39" t="str">
        <f t="shared" si="67"/>
        <v>End of life - Fish waste handling</v>
      </c>
      <c r="H84" s="2"/>
      <c r="I84" s="2"/>
      <c r="J84" s="2"/>
      <c r="K84" s="2"/>
      <c r="L84" s="2"/>
      <c r="M84" s="2"/>
      <c r="N84" s="2"/>
      <c r="O84" s="2"/>
      <c r="P84" s="2"/>
    </row>
    <row r="85" spans="1:16" ht="28" x14ac:dyDescent="0.15">
      <c r="A85" s="37" t="str">
        <f t="shared" si="49"/>
        <v>Human toxicity, non-cancer - inorganics</v>
      </c>
      <c r="B85" s="38"/>
      <c r="C85" s="39" t="str">
        <f t="shared" ref="C85:G85" si="68">_xlfn.XLOOKUP(LARGE($E196:$BB196,C$65),$E196:$BB196,$E$176:$BB$176,"NA",0,1)</f>
        <v>Raw material acquisition - Fishing</v>
      </c>
      <c r="D85" s="39" t="str">
        <f t="shared" si="68"/>
        <v>Distribution - Packaging</v>
      </c>
      <c r="E85" s="39" t="str">
        <f t="shared" si="68"/>
        <v>Production - Preparation</v>
      </c>
      <c r="F85" s="39" t="str">
        <f t="shared" si="68"/>
        <v>Consumption - Consumer</v>
      </c>
      <c r="G85" s="39" t="str">
        <f t="shared" si="68"/>
        <v>Consumption - Retailer</v>
      </c>
      <c r="H85" s="2"/>
      <c r="I85" s="2"/>
      <c r="J85" s="2"/>
      <c r="K85" s="2"/>
      <c r="L85" s="2"/>
      <c r="M85" s="2"/>
      <c r="N85" s="2"/>
      <c r="O85" s="2"/>
      <c r="P85" s="2"/>
    </row>
    <row r="86" spans="1:16" ht="28" x14ac:dyDescent="0.15">
      <c r="A86" s="37" t="str">
        <f t="shared" si="49"/>
        <v>Human toxicity, non-cancer - metals</v>
      </c>
      <c r="B86" s="38"/>
      <c r="C86" s="39" t="str">
        <f t="shared" ref="C86:G86" si="69">_xlfn.XLOOKUP(LARGE($E197:$BB197,C$65),$E197:$BB197,$E$176:$BB$176,"NA",0,1)</f>
        <v>Raw material acquisition - Fishing</v>
      </c>
      <c r="D86" s="39" t="str">
        <f t="shared" si="69"/>
        <v>Consumption - Consumer</v>
      </c>
      <c r="E86" s="39" t="str">
        <f t="shared" si="69"/>
        <v>Distribution - Packaging</v>
      </c>
      <c r="F86" s="39" t="str">
        <f t="shared" si="69"/>
        <v>Production - Preparation</v>
      </c>
      <c r="G86" s="39" t="str">
        <f t="shared" si="69"/>
        <v>End of life - Fish waste handling</v>
      </c>
      <c r="H86" s="2"/>
      <c r="I86" s="2"/>
      <c r="J86" s="2"/>
      <c r="K86" s="2"/>
      <c r="L86" s="2"/>
      <c r="M86" s="2"/>
      <c r="N86" s="2"/>
      <c r="O86" s="2"/>
      <c r="P86" s="2"/>
    </row>
    <row r="87" spans="1:16" ht="28" x14ac:dyDescent="0.15">
      <c r="A87" s="37" t="str">
        <f t="shared" si="49"/>
        <v>Human toxicity, non-cancer - organics</v>
      </c>
      <c r="B87" s="38"/>
      <c r="C87" s="39" t="str">
        <f t="shared" ref="C87:G87" si="70">_xlfn.XLOOKUP(LARGE($E198:$BB198,C$65),$E198:$BB198,$E$176:$BB$176,"NA",0,1)</f>
        <v>Raw material acquisition - Fishing</v>
      </c>
      <c r="D87" s="39" t="str">
        <f t="shared" si="70"/>
        <v>End of life - Fish waste handling</v>
      </c>
      <c r="E87" s="39" t="str">
        <f t="shared" si="70"/>
        <v>Consumption - Consumer</v>
      </c>
      <c r="F87" s="39" t="str">
        <f t="shared" si="70"/>
        <v>Distribution - Packaging</v>
      </c>
      <c r="G87" s="39" t="str">
        <f t="shared" si="70"/>
        <v>Production - Preparation</v>
      </c>
      <c r="H87" s="2"/>
      <c r="I87" s="2"/>
      <c r="J87" s="2"/>
      <c r="K87" s="2"/>
      <c r="L87" s="2"/>
      <c r="M87" s="2"/>
      <c r="N87" s="2"/>
      <c r="O87" s="2"/>
      <c r="P87" s="2"/>
    </row>
    <row r="88" spans="1:16" ht="28" x14ac:dyDescent="0.15">
      <c r="A88" s="37" t="str">
        <f t="shared" si="49"/>
        <v>Ionising radiation</v>
      </c>
      <c r="B88" s="38"/>
      <c r="C88" s="39" t="str">
        <f t="shared" ref="C88:G88" si="71">_xlfn.XLOOKUP(LARGE($E199:$BB199,C$65),$E199:$BB199,$E$176:$BB$176,"NA",0,1)</f>
        <v>Production - Preparation</v>
      </c>
      <c r="D88" s="39" t="str">
        <f t="shared" si="71"/>
        <v>Distribution - Packaging</v>
      </c>
      <c r="E88" s="39" t="str">
        <f t="shared" si="71"/>
        <v>Consumption - Consumer</v>
      </c>
      <c r="F88" s="39" t="str">
        <f t="shared" si="71"/>
        <v>Raw material acquisition - Fishing</v>
      </c>
      <c r="G88" s="39" t="str">
        <f t="shared" si="71"/>
        <v>Consumption - Retailer</v>
      </c>
      <c r="H88" s="2"/>
      <c r="I88" s="2"/>
      <c r="J88" s="2"/>
      <c r="K88" s="2"/>
      <c r="L88" s="2"/>
      <c r="M88" s="2"/>
      <c r="N88" s="2"/>
      <c r="O88" s="2"/>
      <c r="P88" s="2"/>
    </row>
    <row r="89" spans="1:16" ht="42" x14ac:dyDescent="0.15">
      <c r="A89" s="37" t="str">
        <f t="shared" si="49"/>
        <v>Land use</v>
      </c>
      <c r="B89" s="38"/>
      <c r="C89" s="39" t="str">
        <f t="shared" ref="C89:G89" si="72">_xlfn.XLOOKUP(LARGE($E200:$BB200,C$65),$E200:$BB200,$E$176:$BB$176,"NA",0,1)</f>
        <v>Distribution - Packaging</v>
      </c>
      <c r="D89" s="39" t="str">
        <f t="shared" si="72"/>
        <v>Raw material acquisition - Fishing</v>
      </c>
      <c r="E89" s="39" t="str">
        <f t="shared" si="72"/>
        <v>Consumption - Consumer</v>
      </c>
      <c r="F89" s="39" t="str">
        <f t="shared" si="72"/>
        <v>Production - Preparation</v>
      </c>
      <c r="G89" s="39" t="str">
        <f t="shared" si="72"/>
        <v>Consumption - Retailer</v>
      </c>
      <c r="H89" s="2"/>
      <c r="I89" s="2"/>
      <c r="J89" s="2"/>
      <c r="K89" s="2"/>
      <c r="L89" s="2"/>
      <c r="M89" s="2"/>
      <c r="N89" s="2"/>
      <c r="O89" s="2"/>
      <c r="P89" s="2"/>
    </row>
    <row r="90" spans="1:16" ht="28" x14ac:dyDescent="0.15">
      <c r="A90" s="37" t="str">
        <f t="shared" si="49"/>
        <v>Ozone depletion</v>
      </c>
      <c r="B90" s="38"/>
      <c r="C90" s="39" t="str">
        <f t="shared" ref="C90:G90" si="73">_xlfn.XLOOKUP(LARGE($E201:$BB201,C$65),$E201:$BB201,$E$176:$BB$176,"NA",0,1)</f>
        <v>Raw material acquisition - Fishing</v>
      </c>
      <c r="D90" s="39" t="str">
        <f t="shared" si="73"/>
        <v>Consumption - Consumer</v>
      </c>
      <c r="E90" s="39" t="str">
        <f t="shared" si="73"/>
        <v>Production - Preparation</v>
      </c>
      <c r="F90" s="39" t="str">
        <f t="shared" si="73"/>
        <v>Consumption - Retailer</v>
      </c>
      <c r="G90" s="39" t="str">
        <f t="shared" si="73"/>
        <v>Distribution - Transport landing-retailer</v>
      </c>
      <c r="H90" s="2"/>
      <c r="I90" s="2"/>
      <c r="J90" s="2"/>
      <c r="K90" s="2"/>
      <c r="L90" s="2"/>
      <c r="M90" s="2"/>
      <c r="N90" s="2"/>
      <c r="O90" s="2"/>
      <c r="P90" s="2"/>
    </row>
    <row r="91" spans="1:16" ht="28" x14ac:dyDescent="0.15">
      <c r="A91" s="37" t="str">
        <f t="shared" si="49"/>
        <v>Photochemical ozone formation</v>
      </c>
      <c r="B91" s="38"/>
      <c r="C91" s="39" t="str">
        <f t="shared" ref="C91:G91" si="74">_xlfn.XLOOKUP(LARGE($E202:$BB202,C$65),$E202:$BB202,$E$176:$BB$176,"NA",0,1)</f>
        <v>Raw material acquisition - Fishing</v>
      </c>
      <c r="D91" s="39" t="str">
        <f t="shared" si="74"/>
        <v>Distribution - Packaging</v>
      </c>
      <c r="E91" s="39" t="str">
        <f t="shared" si="74"/>
        <v>Production - Preparation</v>
      </c>
      <c r="F91" s="39" t="str">
        <f t="shared" si="74"/>
        <v>Consumption - Consumer</v>
      </c>
      <c r="G91" s="39" t="str">
        <f t="shared" si="74"/>
        <v>Consumption - Retailer</v>
      </c>
      <c r="H91" s="2"/>
      <c r="I91" s="2"/>
      <c r="J91" s="2"/>
      <c r="K91" s="2"/>
      <c r="L91" s="2"/>
      <c r="M91" s="2"/>
      <c r="N91" s="2"/>
      <c r="O91" s="2"/>
      <c r="P91" s="2"/>
    </row>
    <row r="92" spans="1:16" ht="28" x14ac:dyDescent="0.15">
      <c r="A92" s="37" t="str">
        <f t="shared" si="49"/>
        <v>Resource use, fossils</v>
      </c>
      <c r="B92" s="38"/>
      <c r="C92" s="39" t="str">
        <f t="shared" ref="C92:G92" si="75">_xlfn.XLOOKUP(LARGE($E203:$BB203,C$65),$E203:$BB203,$E$176:$BB$176,"NA",0,1)</f>
        <v>Raw material acquisition - Fishing</v>
      </c>
      <c r="D92" s="39" t="str">
        <f t="shared" si="75"/>
        <v>Distribution - Packaging</v>
      </c>
      <c r="E92" s="39" t="str">
        <f t="shared" si="75"/>
        <v>Production - Preparation</v>
      </c>
      <c r="F92" s="39" t="str">
        <f t="shared" si="75"/>
        <v>Consumption - Consumer</v>
      </c>
      <c r="G92" s="39" t="str">
        <f t="shared" si="75"/>
        <v>Consumption - Retailer</v>
      </c>
      <c r="H92" s="2"/>
      <c r="I92" s="2"/>
      <c r="J92" s="2"/>
      <c r="K92" s="2"/>
      <c r="L92" s="2"/>
      <c r="M92" s="2"/>
      <c r="N92" s="2"/>
      <c r="O92" s="2"/>
      <c r="P92" s="2"/>
    </row>
    <row r="93" spans="1:16" ht="28" x14ac:dyDescent="0.15">
      <c r="A93" s="37" t="str">
        <f t="shared" si="49"/>
        <v>Resource use, minerals and metals</v>
      </c>
      <c r="B93" s="38"/>
      <c r="C93" s="39" t="str">
        <f t="shared" ref="C93:G93" si="76">_xlfn.XLOOKUP(LARGE($E204:$BB204,C$65),$E204:$BB204,$E$176:$BB$176,"NA",0,1)</f>
        <v>Raw material acquisition - Fishing</v>
      </c>
      <c r="D93" s="39" t="str">
        <f t="shared" si="76"/>
        <v>Production - Preparation</v>
      </c>
      <c r="E93" s="39" t="str">
        <f t="shared" si="76"/>
        <v>Consumption - Consumer</v>
      </c>
      <c r="F93" s="39" t="str">
        <f t="shared" si="76"/>
        <v>Distribution - Packaging</v>
      </c>
      <c r="G93" s="39" t="str">
        <f t="shared" si="76"/>
        <v>End of life - Fish waste handling</v>
      </c>
      <c r="H93" s="2"/>
      <c r="I93" s="2"/>
      <c r="J93" s="2"/>
      <c r="K93" s="2"/>
      <c r="L93" s="2"/>
      <c r="M93" s="2"/>
      <c r="N93" s="2"/>
      <c r="O93" s="2"/>
      <c r="P93" s="2"/>
    </row>
    <row r="94" spans="1:16" ht="42" x14ac:dyDescent="0.15">
      <c r="A94" s="37" t="str">
        <f t="shared" si="49"/>
        <v>Water use</v>
      </c>
      <c r="B94" s="38"/>
      <c r="C94" s="39" t="str">
        <f t="shared" ref="C94:G94" si="77">_xlfn.XLOOKUP(LARGE($E205:$BB205,C$65),$E205:$BB205,$E$176:$BB$176,"NA",0,1)</f>
        <v>Distribution - Packaging</v>
      </c>
      <c r="D94" s="39" t="str">
        <f t="shared" si="77"/>
        <v>Raw material acquisition - Fishing</v>
      </c>
      <c r="E94" s="39" t="str">
        <f t="shared" si="77"/>
        <v>Production - Preparation</v>
      </c>
      <c r="F94" s="39" t="str">
        <f t="shared" si="77"/>
        <v>Consumption - Consumer</v>
      </c>
      <c r="G94" s="39" t="str">
        <f t="shared" si="77"/>
        <v>End of life - Fish waste handling</v>
      </c>
      <c r="H94" s="2"/>
      <c r="I94" s="2"/>
      <c r="J94" s="2"/>
      <c r="K94" s="2"/>
      <c r="L94" s="2"/>
      <c r="M94" s="2"/>
      <c r="N94" s="2"/>
      <c r="O94" s="2"/>
      <c r="P94" s="2"/>
    </row>
    <row r="95" spans="1:16" x14ac:dyDescent="0.15">
      <c r="A95" s="2"/>
      <c r="B95" s="4"/>
      <c r="C95" s="11"/>
      <c r="D95" s="11"/>
      <c r="E95" s="11"/>
      <c r="F95" s="11"/>
      <c r="G95" s="2"/>
      <c r="H95" s="2"/>
      <c r="I95" s="2"/>
      <c r="J95" s="2"/>
      <c r="K95" s="2"/>
      <c r="L95" s="2"/>
      <c r="M95" s="2"/>
      <c r="N95" s="2"/>
      <c r="O95" s="2"/>
      <c r="P95" s="2"/>
    </row>
    <row r="96" spans="1:16" x14ac:dyDescent="0.15">
      <c r="A96" s="40" t="str">
        <f>A177</f>
        <v>Acidification</v>
      </c>
      <c r="B96" s="41"/>
      <c r="C96" s="42">
        <f>(_xlfn.XLOOKUP(LARGE($E177:$BB177,C$65),$E177:$BB177,$E177:$BB177,"NA",0,1))/$C177</f>
        <v>0.8524666558928512</v>
      </c>
      <c r="D96" s="42">
        <f t="shared" ref="D96:G96" si="78">(_xlfn.XLOOKUP(LARGE($E177:$BB177,D$65),$E177:$BB177,$E177:$BB177,"NA",0,1))/$C177</f>
        <v>9.88454450924241E-2</v>
      </c>
      <c r="E96" s="42">
        <f t="shared" si="78"/>
        <v>4.0772419012138746E-2</v>
      </c>
      <c r="F96" s="42">
        <f t="shared" si="78"/>
        <v>2.1806275663600806E-2</v>
      </c>
      <c r="G96" s="42">
        <f t="shared" si="78"/>
        <v>5.6892952635810897E-3</v>
      </c>
      <c r="H96" s="2"/>
      <c r="I96" s="2"/>
      <c r="J96" s="2"/>
      <c r="K96" s="2"/>
      <c r="L96" s="2"/>
      <c r="M96" s="2"/>
      <c r="N96" s="2"/>
      <c r="O96" s="2"/>
      <c r="P96" s="2"/>
    </row>
    <row r="97" spans="1:16" x14ac:dyDescent="0.15">
      <c r="A97" s="40" t="str">
        <f t="shared" ref="A97:A124" si="79">A178</f>
        <v>Climate change</v>
      </c>
      <c r="B97" s="41"/>
      <c r="C97" s="42">
        <f t="shared" ref="C97:G97" si="80">(_xlfn.XLOOKUP(LARGE($E178:$BB178,C$65),$E178:$BB178,$E178:$BB178,"NA",0,1))/$C178</f>
        <v>0.58402115674481414</v>
      </c>
      <c r="D97" s="42">
        <f t="shared" si="80"/>
        <v>0.22332109733436839</v>
      </c>
      <c r="E97" s="42">
        <f t="shared" si="80"/>
        <v>0.11609652381713885</v>
      </c>
      <c r="F97" s="42">
        <f t="shared" si="80"/>
        <v>9.3545834148935705E-2</v>
      </c>
      <c r="G97" s="42">
        <f t="shared" si="80"/>
        <v>1.3772501969361578E-2</v>
      </c>
      <c r="H97" s="2"/>
      <c r="I97" s="2"/>
      <c r="J97" s="2"/>
      <c r="K97" s="2"/>
      <c r="L97" s="2"/>
      <c r="M97" s="2"/>
      <c r="N97" s="2"/>
      <c r="O97" s="2"/>
      <c r="P97" s="2"/>
    </row>
    <row r="98" spans="1:16" x14ac:dyDescent="0.15">
      <c r="A98" s="40" t="str">
        <f t="shared" si="79"/>
        <v>Climate change - Biogenic</v>
      </c>
      <c r="B98" s="41"/>
      <c r="C98" s="42">
        <f t="shared" ref="C98:G98" si="81">(_xlfn.XLOOKUP(LARGE($E179:$BB179,C$65),$E179:$BB179,$E179:$BB179,"NA",0,1))/$C179</f>
        <v>0.94526537727400639</v>
      </c>
      <c r="D98" s="42">
        <f t="shared" si="81"/>
        <v>3.1019155593329812E-2</v>
      </c>
      <c r="E98" s="42">
        <f t="shared" si="81"/>
        <v>1.8092463397817896E-2</v>
      </c>
      <c r="F98" s="42">
        <f t="shared" si="81"/>
        <v>2.6604278905145665E-3</v>
      </c>
      <c r="G98" s="42">
        <f t="shared" si="81"/>
        <v>1.7853841116536068E-3</v>
      </c>
      <c r="H98" s="2"/>
      <c r="I98" s="2"/>
      <c r="J98" s="2"/>
      <c r="K98" s="2"/>
      <c r="L98" s="2"/>
      <c r="M98" s="2"/>
      <c r="N98" s="2"/>
      <c r="O98" s="2"/>
      <c r="P98" s="2"/>
    </row>
    <row r="99" spans="1:16" x14ac:dyDescent="0.15">
      <c r="A99" s="40" t="str">
        <f t="shared" si="79"/>
        <v>Climate change - Fossil</v>
      </c>
      <c r="B99" s="41"/>
      <c r="C99" s="42">
        <f t="shared" ref="C99:G99" si="82">(_xlfn.XLOOKUP(LARGE($E180:$BB180,C$65),$E180:$BB180,$E180:$BB180,"NA",0,1))/$C180</f>
        <v>0.62413421729004959</v>
      </c>
      <c r="D99" s="42">
        <f t="shared" si="82"/>
        <v>0.24283797139822233</v>
      </c>
      <c r="E99" s="42">
        <f t="shared" si="82"/>
        <v>0.12501636767082336</v>
      </c>
      <c r="F99" s="42">
        <f t="shared" si="82"/>
        <v>9.9370404297822332E-2</v>
      </c>
      <c r="G99" s="42">
        <f t="shared" si="82"/>
        <v>1.4844555794437489E-2</v>
      </c>
      <c r="H99" s="2"/>
      <c r="I99" s="2"/>
      <c r="J99" s="2"/>
      <c r="K99" s="2"/>
      <c r="L99" s="2"/>
      <c r="M99" s="2"/>
      <c r="N99" s="2"/>
      <c r="O99" s="2"/>
      <c r="P99" s="2"/>
    </row>
    <row r="100" spans="1:16" x14ac:dyDescent="0.15">
      <c r="A100" s="40" t="str">
        <f t="shared" si="79"/>
        <v>Climate change - Land Use and LU Change</v>
      </c>
      <c r="B100" s="41"/>
      <c r="C100" s="42">
        <f t="shared" ref="C100:G100" si="83">(_xlfn.XLOOKUP(LARGE($E181:$BB181,C$65),$E181:$BB181,$E181:$BB181,"NA",0,1))/$C181</f>
        <v>0.87217514303138821</v>
      </c>
      <c r="D100" s="42">
        <f t="shared" si="83"/>
        <v>0.10959465771018419</v>
      </c>
      <c r="E100" s="42">
        <f t="shared" si="83"/>
        <v>1.0181192551096781E-2</v>
      </c>
      <c r="F100" s="42">
        <f t="shared" si="83"/>
        <v>8.4437112447401999E-3</v>
      </c>
      <c r="G100" s="42">
        <f t="shared" si="83"/>
        <v>1.2011641587614615E-3</v>
      </c>
      <c r="H100" s="2"/>
      <c r="I100" s="2"/>
      <c r="J100" s="2"/>
      <c r="K100" s="2"/>
      <c r="L100" s="2"/>
      <c r="M100" s="2"/>
      <c r="N100" s="2"/>
      <c r="O100" s="2"/>
      <c r="P100" s="2"/>
    </row>
    <row r="101" spans="1:16" x14ac:dyDescent="0.15">
      <c r="A101" s="40" t="str">
        <f t="shared" si="79"/>
        <v>Ecotoxicity, freshwater - part 1</v>
      </c>
      <c r="B101" s="41"/>
      <c r="C101" s="42">
        <f t="shared" ref="C101:G101" si="84">(_xlfn.XLOOKUP(LARGE($E182:$BB182,C$65),$E182:$BB182,$E182:$BB182,"NA",0,1))/$C182</f>
        <v>0.80511333238354177</v>
      </c>
      <c r="D101" s="42">
        <f t="shared" si="84"/>
        <v>0.11997413217540362</v>
      </c>
      <c r="E101" s="42">
        <f t="shared" si="84"/>
        <v>4.614577099140163E-2</v>
      </c>
      <c r="F101" s="42">
        <f t="shared" si="84"/>
        <v>3.5634157370024316E-2</v>
      </c>
      <c r="G101" s="42">
        <f t="shared" si="84"/>
        <v>5.9401769373435033E-3</v>
      </c>
      <c r="H101" s="2"/>
      <c r="I101" s="2"/>
      <c r="J101" s="2"/>
      <c r="K101" s="2"/>
      <c r="L101" s="2"/>
      <c r="M101" s="2"/>
      <c r="N101" s="2"/>
      <c r="O101" s="2"/>
      <c r="P101" s="2"/>
    </row>
    <row r="102" spans="1:16" x14ac:dyDescent="0.15">
      <c r="A102" s="40" t="str">
        <f t="shared" si="79"/>
        <v>Ecotoxicity, freshwater - part 2</v>
      </c>
      <c r="B102" s="41"/>
      <c r="C102" s="42">
        <f t="shared" ref="C102:G102" si="85">(_xlfn.XLOOKUP(LARGE($E183:$BB183,C$65),$E183:$BB183,$E183:$BB183,"NA",0,1))/$C183</f>
        <v>0.47049002302595722</v>
      </c>
      <c r="D102" s="42">
        <f t="shared" si="85"/>
        <v>0.28122968955123112</v>
      </c>
      <c r="E102" s="42">
        <f t="shared" si="85"/>
        <v>0.20579990673115239</v>
      </c>
      <c r="F102" s="42">
        <f t="shared" si="85"/>
        <v>4.7119599898548546E-2</v>
      </c>
      <c r="G102" s="42">
        <f t="shared" si="85"/>
        <v>1.9836691816995673E-2</v>
      </c>
      <c r="H102" s="2"/>
      <c r="I102" s="2"/>
      <c r="J102" s="2"/>
      <c r="K102" s="2"/>
      <c r="L102" s="2"/>
      <c r="M102" s="2"/>
      <c r="N102" s="2"/>
      <c r="O102" s="2"/>
      <c r="P102" s="2"/>
    </row>
    <row r="103" spans="1:16" x14ac:dyDescent="0.15">
      <c r="A103" s="40" t="str">
        <f t="shared" si="79"/>
        <v>Ecotoxicity, freshwater - inorganics</v>
      </c>
      <c r="B103" s="41"/>
      <c r="C103" s="42">
        <f t="shared" ref="C103:G103" si="86">(_xlfn.XLOOKUP(LARGE($E184:$BB184,C$65),$E184:$BB184,$E184:$BB184,"NA",0,1))/$C184</f>
        <v>0.70948003063599352</v>
      </c>
      <c r="D103" s="42">
        <f t="shared" si="86"/>
        <v>0.20486879701700736</v>
      </c>
      <c r="E103" s="42">
        <f t="shared" si="86"/>
        <v>6.79993565877232E-2</v>
      </c>
      <c r="F103" s="42">
        <f t="shared" si="86"/>
        <v>1.779814216925002E-2</v>
      </c>
      <c r="G103" s="42">
        <f t="shared" si="86"/>
        <v>7.4940677106019541E-3</v>
      </c>
      <c r="H103" s="2"/>
      <c r="I103" s="2"/>
      <c r="J103" s="2"/>
      <c r="K103" s="2"/>
      <c r="L103" s="2"/>
      <c r="M103" s="2"/>
      <c r="N103" s="2"/>
      <c r="O103" s="2"/>
      <c r="P103" s="2"/>
    </row>
    <row r="104" spans="1:16" x14ac:dyDescent="0.15">
      <c r="A104" s="40" t="str">
        <f t="shared" si="79"/>
        <v>Ecotoxicity, freshwater - metals</v>
      </c>
      <c r="B104" s="41"/>
      <c r="C104" s="42">
        <f t="shared" ref="C104:G104" si="87">(_xlfn.XLOOKUP(LARGE($E185:$BB185,C$65),$E185:$BB185,$E185:$BB185,"NA",0,1))/$C185</f>
        <v>0.91497062636522863</v>
      </c>
      <c r="D104" s="42">
        <f t="shared" si="87"/>
        <v>5.9494677425451961E-2</v>
      </c>
      <c r="E104" s="42">
        <f t="shared" si="87"/>
        <v>2.2359343612525628E-2</v>
      </c>
      <c r="F104" s="42">
        <f t="shared" si="87"/>
        <v>2.218936874232539E-2</v>
      </c>
      <c r="G104" s="42">
        <f t="shared" si="87"/>
        <v>7.8930137639972742E-3</v>
      </c>
      <c r="H104" s="2"/>
      <c r="I104" s="2"/>
      <c r="J104" s="2"/>
      <c r="K104" s="2"/>
      <c r="L104" s="2"/>
      <c r="M104" s="2"/>
      <c r="N104" s="2"/>
      <c r="O104" s="2"/>
      <c r="P104" s="2"/>
    </row>
    <row r="105" spans="1:16" x14ac:dyDescent="0.15">
      <c r="A105" s="40" t="str">
        <f t="shared" si="79"/>
        <v>Ecotoxicity, freshwater - organics</v>
      </c>
      <c r="B105" s="41"/>
      <c r="C105" s="42">
        <f t="shared" ref="C105:G105" si="88">(_xlfn.XLOOKUP(LARGE($E186:$BB186,C$65),$E186:$BB186,$E186:$BB186,"NA",0,1))/$C186</f>
        <v>0.73048401953948106</v>
      </c>
      <c r="D105" s="42">
        <f t="shared" si="88"/>
        <v>0.26709078224087779</v>
      </c>
      <c r="E105" s="42">
        <f t="shared" si="88"/>
        <v>2.4226621319369409E-3</v>
      </c>
      <c r="F105" s="42">
        <f t="shared" si="88"/>
        <v>2.5704016027270919E-6</v>
      </c>
      <c r="G105" s="42">
        <f t="shared" si="88"/>
        <v>4.4597173465360911E-10</v>
      </c>
      <c r="H105" s="2"/>
      <c r="I105" s="2"/>
      <c r="J105" s="2"/>
      <c r="K105" s="2"/>
      <c r="L105" s="2"/>
      <c r="M105" s="2"/>
      <c r="N105" s="2"/>
      <c r="O105" s="2"/>
      <c r="P105" s="2"/>
    </row>
    <row r="106" spans="1:16" x14ac:dyDescent="0.15">
      <c r="A106" s="40" t="str">
        <f t="shared" si="79"/>
        <v>Particulate Matter</v>
      </c>
      <c r="B106" s="41"/>
      <c r="C106" s="42">
        <f t="shared" ref="C106:G106" si="89">(_xlfn.XLOOKUP(LARGE($E187:$BB187,C$65),$E187:$BB187,$E187:$BB187,"NA",0,1))/$C187</f>
        <v>0.92645437678053622</v>
      </c>
      <c r="D106" s="42">
        <f t="shared" si="89"/>
        <v>4.6320542933408496E-2</v>
      </c>
      <c r="E106" s="42">
        <f t="shared" si="89"/>
        <v>2.2246606899305854E-2</v>
      </c>
      <c r="F106" s="42">
        <f t="shared" si="89"/>
        <v>1.2779156835573867E-2</v>
      </c>
      <c r="G106" s="42">
        <f t="shared" si="89"/>
        <v>3.0204298023009586E-3</v>
      </c>
      <c r="H106" s="2"/>
      <c r="I106" s="2"/>
      <c r="J106" s="2"/>
      <c r="K106" s="2"/>
      <c r="L106" s="2"/>
      <c r="M106" s="2"/>
      <c r="N106" s="2"/>
      <c r="O106" s="2"/>
      <c r="P106" s="2"/>
    </row>
    <row r="107" spans="1:16" x14ac:dyDescent="0.15">
      <c r="A107" s="40" t="str">
        <f t="shared" si="79"/>
        <v>Eutrophication, marine</v>
      </c>
      <c r="B107" s="41"/>
      <c r="C107" s="42">
        <f t="shared" ref="C107:G107" si="90">(_xlfn.XLOOKUP(LARGE($E188:$BB188,C$65),$E188:$BB188,$E188:$BB188,"NA",0,1))/$C188</f>
        <v>0.89425337327227072</v>
      </c>
      <c r="D107" s="42">
        <f t="shared" si="90"/>
        <v>4.2020578615622473E-2</v>
      </c>
      <c r="E107" s="42">
        <f t="shared" si="90"/>
        <v>3.4763783054624423E-2</v>
      </c>
      <c r="F107" s="42">
        <f t="shared" si="90"/>
        <v>2.3466246268109305E-2</v>
      </c>
      <c r="G107" s="42">
        <f t="shared" si="90"/>
        <v>2.737601432730889E-3</v>
      </c>
      <c r="H107" s="2"/>
      <c r="I107" s="2"/>
      <c r="J107" s="2"/>
      <c r="K107" s="2"/>
      <c r="L107" s="2"/>
      <c r="M107" s="2"/>
      <c r="N107" s="2"/>
      <c r="O107" s="2"/>
      <c r="P107" s="2"/>
    </row>
    <row r="108" spans="1:16" x14ac:dyDescent="0.15">
      <c r="A108" s="40" t="str">
        <f t="shared" si="79"/>
        <v>Eutrophication, freshwater</v>
      </c>
      <c r="B108" s="41"/>
      <c r="C108" s="42">
        <f t="shared" ref="C108:G108" si="91">(_xlfn.XLOOKUP(LARGE($E189:$BB189,C$65),$E189:$BB189,$E189:$BB189,"NA",0,1))/$C189</f>
        <v>0.88901541293954078</v>
      </c>
      <c r="D108" s="42">
        <f t="shared" si="91"/>
        <v>4.4899131032750207E-2</v>
      </c>
      <c r="E108" s="42">
        <f t="shared" si="91"/>
        <v>4.3561602837467198E-2</v>
      </c>
      <c r="F108" s="42">
        <f t="shared" si="91"/>
        <v>1.4102095003459457E-2</v>
      </c>
      <c r="G108" s="42">
        <f t="shared" si="91"/>
        <v>6.5817545649793788E-3</v>
      </c>
      <c r="H108" s="2"/>
      <c r="I108" s="2"/>
      <c r="J108" s="2"/>
      <c r="K108" s="2"/>
      <c r="L108" s="2"/>
      <c r="M108" s="2"/>
      <c r="N108" s="2"/>
      <c r="O108" s="2"/>
      <c r="P108" s="2"/>
    </row>
    <row r="109" spans="1:16" x14ac:dyDescent="0.15">
      <c r="A109" s="40" t="str">
        <f t="shared" si="79"/>
        <v>Eutrophication, terrestrial</v>
      </c>
      <c r="B109" s="41"/>
      <c r="C109" s="42">
        <f t="shared" ref="C109:G109" si="92">(_xlfn.XLOOKUP(LARGE($E190:$BB190,C$65),$E190:$BB190,$E190:$BB190,"NA",0,1))/$C190</f>
        <v>0.92519259724388447</v>
      </c>
      <c r="D109" s="42">
        <f t="shared" si="92"/>
        <v>4.2866364070120476E-2</v>
      </c>
      <c r="E109" s="42">
        <f t="shared" si="92"/>
        <v>1.841914010366379E-2</v>
      </c>
      <c r="F109" s="42">
        <f t="shared" si="92"/>
        <v>1.5037189329336223E-2</v>
      </c>
      <c r="G109" s="42">
        <f t="shared" si="92"/>
        <v>2.5089811195059429E-3</v>
      </c>
      <c r="H109" s="2"/>
      <c r="I109" s="2"/>
      <c r="J109" s="2"/>
      <c r="K109" s="2"/>
      <c r="L109" s="2"/>
      <c r="M109" s="2"/>
      <c r="N109" s="2"/>
      <c r="O109" s="2"/>
      <c r="P109" s="2"/>
    </row>
    <row r="110" spans="1:16" x14ac:dyDescent="0.15">
      <c r="A110" s="40" t="str">
        <f t="shared" si="79"/>
        <v>Human toxicity, cancer</v>
      </c>
      <c r="B110" s="41"/>
      <c r="C110" s="42">
        <f t="shared" ref="C110:G110" si="93">(_xlfn.XLOOKUP(LARGE($E191:$BB191,C$65),$E191:$BB191,$E191:$BB191,"NA",0,1))/$C191</f>
        <v>0.73197483302661925</v>
      </c>
      <c r="D110" s="42">
        <f t="shared" si="93"/>
        <v>0.14683085550581673</v>
      </c>
      <c r="E110" s="42">
        <f t="shared" si="93"/>
        <v>9.5480941750687845E-2</v>
      </c>
      <c r="F110" s="42">
        <f t="shared" si="93"/>
        <v>3.1761833132607734E-2</v>
      </c>
      <c r="G110" s="42">
        <f t="shared" si="93"/>
        <v>3.4627499423273726E-3</v>
      </c>
      <c r="H110" s="2"/>
      <c r="I110" s="2"/>
      <c r="J110" s="2"/>
      <c r="K110" s="2"/>
      <c r="L110" s="2"/>
      <c r="M110" s="2"/>
      <c r="N110" s="2"/>
      <c r="O110" s="2"/>
      <c r="P110" s="2"/>
    </row>
    <row r="111" spans="1:16" x14ac:dyDescent="0.15">
      <c r="A111" s="40" t="str">
        <f t="shared" si="79"/>
        <v>Human toxicity, cancer - inorganics</v>
      </c>
      <c r="B111" s="41"/>
      <c r="C111" s="42">
        <f t="shared" ref="C111:G111" si="94">(_xlfn.XLOOKUP(LARGE($E192:$BB192,C$65),$E192:$BB192,$E192:$BB192,"NA",0,1))/$C192</f>
        <v>1</v>
      </c>
      <c r="D111" s="42">
        <f t="shared" si="94"/>
        <v>0</v>
      </c>
      <c r="E111" s="42">
        <f t="shared" si="94"/>
        <v>0</v>
      </c>
      <c r="F111" s="42">
        <f t="shared" si="94"/>
        <v>0</v>
      </c>
      <c r="G111" s="42">
        <f t="shared" si="94"/>
        <v>0</v>
      </c>
      <c r="H111" s="2"/>
      <c r="I111" s="2"/>
      <c r="J111" s="2"/>
      <c r="K111" s="2"/>
      <c r="L111" s="2"/>
      <c r="M111" s="2"/>
      <c r="N111" s="2"/>
      <c r="O111" s="2"/>
      <c r="P111" s="2"/>
    </row>
    <row r="112" spans="1:16" x14ac:dyDescent="0.15">
      <c r="A112" s="40" t="str">
        <f t="shared" si="79"/>
        <v>Human toxicity, cancer - metals</v>
      </c>
      <c r="B112" s="41"/>
      <c r="C112" s="42">
        <f t="shared" ref="C112:G112" si="95">(_xlfn.XLOOKUP(LARGE($E193:$BB193,C$65),$E193:$BB193,$E193:$BB193,"NA",0,1))/$C193</f>
        <v>0.78999271927864467</v>
      </c>
      <c r="D112" s="42">
        <f t="shared" si="95"/>
        <v>0.12361605484700591</v>
      </c>
      <c r="E112" s="42">
        <f t="shared" si="95"/>
        <v>6.6420490322834966E-2</v>
      </c>
      <c r="F112" s="42">
        <f t="shared" si="95"/>
        <v>1.7101849775622544E-2</v>
      </c>
      <c r="G112" s="42">
        <f t="shared" si="95"/>
        <v>1.6949040659962312E-3</v>
      </c>
      <c r="H112" s="2"/>
      <c r="I112" s="2"/>
      <c r="J112" s="2"/>
      <c r="K112" s="2"/>
      <c r="L112" s="2"/>
      <c r="M112" s="2"/>
      <c r="N112" s="2"/>
      <c r="O112" s="2"/>
      <c r="P112" s="2"/>
    </row>
    <row r="113" spans="1:16" x14ac:dyDescent="0.15">
      <c r="A113" s="40" t="str">
        <f t="shared" si="79"/>
        <v>Human toxicity, cancer - organics</v>
      </c>
      <c r="B113" s="41"/>
      <c r="C113" s="42">
        <f t="shared" ref="C113:G113" si="96">(_xlfn.XLOOKUP(LARGE($E194:$BB194,C$65),$E194:$BB194,$E194:$BB194,"NA",0,1))/$C194</f>
        <v>0.59065592248061571</v>
      </c>
      <c r="D113" s="42">
        <f t="shared" si="96"/>
        <v>0.34269298475976512</v>
      </c>
      <c r="E113" s="42">
        <f t="shared" si="96"/>
        <v>6.747035742545314E-2</v>
      </c>
      <c r="F113" s="42">
        <f t="shared" si="96"/>
        <v>2.6949936508943471E-2</v>
      </c>
      <c r="G113" s="42">
        <f t="shared" si="96"/>
        <v>9.0613093759968847E-3</v>
      </c>
      <c r="H113" s="2"/>
      <c r="I113" s="2"/>
      <c r="J113" s="2"/>
      <c r="K113" s="2"/>
      <c r="L113" s="2"/>
      <c r="M113" s="2"/>
      <c r="N113" s="2"/>
      <c r="O113" s="2"/>
      <c r="P113" s="2"/>
    </row>
    <row r="114" spans="1:16" x14ac:dyDescent="0.15">
      <c r="A114" s="40" t="str">
        <f t="shared" si="79"/>
        <v>Human toxicity, non-cancer</v>
      </c>
      <c r="B114" s="41"/>
      <c r="C114" s="42">
        <f t="shared" ref="C114:G114" si="97">(_xlfn.XLOOKUP(LARGE($E195:$BB195,C$65),$E195:$BB195,$E195:$BB195,"NA",0,1))/$C195</f>
        <v>0.60626983523297096</v>
      </c>
      <c r="D114" s="42">
        <f t="shared" si="97"/>
        <v>0.25884028503288792</v>
      </c>
      <c r="E114" s="42">
        <f t="shared" si="97"/>
        <v>9.141546035340338E-2</v>
      </c>
      <c r="F114" s="42">
        <f t="shared" si="97"/>
        <v>2.896418038768455E-2</v>
      </c>
      <c r="G114" s="42">
        <f t="shared" si="97"/>
        <v>1.1146878410678105E-2</v>
      </c>
      <c r="H114" s="2"/>
      <c r="I114" s="2"/>
      <c r="J114" s="2"/>
      <c r="K114" s="2"/>
      <c r="L114" s="2"/>
      <c r="M114" s="2"/>
      <c r="N114" s="2"/>
      <c r="O114" s="2"/>
      <c r="P114" s="2"/>
    </row>
    <row r="115" spans="1:16" x14ac:dyDescent="0.15">
      <c r="A115" s="40" t="str">
        <f t="shared" si="79"/>
        <v>Human toxicity, non-cancer - inorganics</v>
      </c>
      <c r="B115" s="41"/>
      <c r="C115" s="42">
        <f t="shared" ref="C115:G115" si="98">(_xlfn.XLOOKUP(LARGE($E196:$BB196,C$65),$E196:$BB196,$E196:$BB196,"NA",0,1))/$C196</f>
        <v>0.81153040546488286</v>
      </c>
      <c r="D115" s="42">
        <f t="shared" si="98"/>
        <v>9.95572293084383E-2</v>
      </c>
      <c r="E115" s="42">
        <f t="shared" si="98"/>
        <v>6.5093186783672888E-2</v>
      </c>
      <c r="F115" s="42">
        <f t="shared" si="98"/>
        <v>1.5754245880253301E-2</v>
      </c>
      <c r="G115" s="42">
        <f t="shared" si="98"/>
        <v>8.1032363888367473E-3</v>
      </c>
      <c r="H115" s="2"/>
      <c r="I115" s="2"/>
      <c r="J115" s="2"/>
      <c r="K115" s="2"/>
      <c r="L115" s="2"/>
      <c r="M115" s="2"/>
      <c r="N115" s="2"/>
      <c r="O115" s="2"/>
      <c r="P115" s="2"/>
    </row>
    <row r="116" spans="1:16" x14ac:dyDescent="0.15">
      <c r="A116" s="40" t="str">
        <f t="shared" si="79"/>
        <v>Human toxicity, non-cancer - metals</v>
      </c>
      <c r="B116" s="41"/>
      <c r="C116" s="42">
        <f t="shared" ref="C116:G116" si="99">(_xlfn.XLOOKUP(LARGE($E197:$BB197,C$65),$E197:$BB197,$E197:$BB197,"NA",0,1))/$C197</f>
        <v>0.55105553409550134</v>
      </c>
      <c r="D116" s="42">
        <f t="shared" si="99"/>
        <v>0.32574398840536545</v>
      </c>
      <c r="E116" s="42">
        <f t="shared" si="99"/>
        <v>9.159159299792044E-2</v>
      </c>
      <c r="F116" s="42">
        <f t="shared" si="99"/>
        <v>2.036966333053318E-2</v>
      </c>
      <c r="G116" s="42">
        <f t="shared" si="99"/>
        <v>9.0280033345821534E-3</v>
      </c>
      <c r="H116" s="2"/>
      <c r="I116" s="2"/>
      <c r="J116" s="2"/>
      <c r="K116" s="2"/>
      <c r="L116" s="2"/>
      <c r="M116" s="2"/>
      <c r="N116" s="2"/>
      <c r="O116" s="2"/>
      <c r="P116" s="2"/>
    </row>
    <row r="117" spans="1:16" x14ac:dyDescent="0.15">
      <c r="A117" s="40" t="str">
        <f t="shared" si="79"/>
        <v>Human toxicity, non-cancer - organics</v>
      </c>
      <c r="B117" s="41"/>
      <c r="C117" s="42">
        <f t="shared" ref="C117:G117" si="100">(_xlfn.XLOOKUP(LARGE($E198:$BB198,C$65),$E198:$BB198,$E198:$BB198,"NA",0,1))/$C198</f>
        <v>0.70173792996629658</v>
      </c>
      <c r="D117" s="42">
        <f t="shared" si="100"/>
        <v>0.14638202216518492</v>
      </c>
      <c r="E117" s="42">
        <f t="shared" si="100"/>
        <v>8.0752138651749086E-2</v>
      </c>
      <c r="F117" s="42">
        <f t="shared" si="100"/>
        <v>4.3973813435386921E-2</v>
      </c>
      <c r="G117" s="42">
        <f t="shared" si="100"/>
        <v>2.4708072714525599E-2</v>
      </c>
      <c r="H117" s="2"/>
      <c r="I117" s="2"/>
      <c r="J117" s="2"/>
      <c r="K117" s="2"/>
      <c r="L117" s="2"/>
      <c r="M117" s="2"/>
      <c r="N117" s="2"/>
      <c r="O117" s="2"/>
      <c r="P117" s="2"/>
    </row>
    <row r="118" spans="1:16" x14ac:dyDescent="0.15">
      <c r="A118" s="40" t="str">
        <f t="shared" si="79"/>
        <v>Ionising radiation</v>
      </c>
      <c r="B118" s="41"/>
      <c r="C118" s="42">
        <f t="shared" ref="C118:G118" si="101">(_xlfn.XLOOKUP(LARGE($E199:$BB199,C$65),$E199:$BB199,$E199:$BB199,"NA",0,1))/$C199</f>
        <v>0.65228572889323067</v>
      </c>
      <c r="D118" s="42">
        <f t="shared" si="101"/>
        <v>0.24588084964983717</v>
      </c>
      <c r="E118" s="42">
        <f t="shared" si="101"/>
        <v>0.17605552749027506</v>
      </c>
      <c r="F118" s="42">
        <f t="shared" si="101"/>
        <v>0.12762916380731393</v>
      </c>
      <c r="G118" s="42">
        <f t="shared" si="101"/>
        <v>0.10231147206909606</v>
      </c>
      <c r="H118" s="2"/>
      <c r="I118" s="2"/>
      <c r="J118" s="2"/>
      <c r="K118" s="2"/>
      <c r="L118" s="2"/>
      <c r="M118" s="2"/>
      <c r="N118" s="2"/>
      <c r="O118" s="2"/>
      <c r="P118" s="2"/>
    </row>
    <row r="119" spans="1:16" x14ac:dyDescent="0.15">
      <c r="A119" s="40" t="str">
        <f t="shared" si="79"/>
        <v>Land use</v>
      </c>
      <c r="B119" s="41"/>
      <c r="C119" s="42">
        <f t="shared" ref="C119:G119" si="102">(_xlfn.XLOOKUP(LARGE($E200:$BB200,C$65),$E200:$BB200,$E200:$BB200,"NA",0,1))/$C200</f>
        <v>0.42999608721835897</v>
      </c>
      <c r="D119" s="42">
        <f t="shared" si="102"/>
        <v>0.38523190461931145</v>
      </c>
      <c r="E119" s="42">
        <f t="shared" si="102"/>
        <v>0.14924635479059681</v>
      </c>
      <c r="F119" s="42">
        <f t="shared" si="102"/>
        <v>3.1387232193270977E-2</v>
      </c>
      <c r="G119" s="42">
        <f t="shared" si="102"/>
        <v>5.251909488078306E-3</v>
      </c>
      <c r="H119" s="2"/>
      <c r="I119" s="2"/>
      <c r="J119" s="2"/>
      <c r="K119" s="2"/>
      <c r="L119" s="2"/>
      <c r="M119" s="2"/>
      <c r="N119" s="2"/>
      <c r="O119" s="2"/>
      <c r="P119" s="2"/>
    </row>
    <row r="120" spans="1:16" x14ac:dyDescent="0.15">
      <c r="A120" s="40" t="str">
        <f t="shared" si="79"/>
        <v>Ozone depletion</v>
      </c>
      <c r="B120" s="41"/>
      <c r="C120" s="42">
        <f t="shared" ref="C120:G120" si="103">(_xlfn.XLOOKUP(LARGE($E201:$BB201,C$65),$E201:$BB201,$E201:$BB201,"NA",0,1))/$C201</f>
        <v>0.98987719349571834</v>
      </c>
      <c r="D120" s="42">
        <f t="shared" si="103"/>
        <v>9.904223002519124E-3</v>
      </c>
      <c r="E120" s="42">
        <f t="shared" si="103"/>
        <v>2.1577035700346903E-4</v>
      </c>
      <c r="F120" s="42">
        <f t="shared" si="103"/>
        <v>2.3854647244867913E-5</v>
      </c>
      <c r="G120" s="42">
        <f t="shared" si="103"/>
        <v>9.8446419601235213E-10</v>
      </c>
      <c r="H120" s="2"/>
      <c r="I120" s="2"/>
      <c r="J120" s="2"/>
      <c r="K120" s="2"/>
      <c r="L120" s="2"/>
      <c r="M120" s="2"/>
      <c r="N120" s="2"/>
      <c r="O120" s="2"/>
      <c r="P120" s="2"/>
    </row>
    <row r="121" spans="1:16" x14ac:dyDescent="0.15">
      <c r="A121" s="40" t="str">
        <f t="shared" si="79"/>
        <v>Photochemical ozone formation</v>
      </c>
      <c r="B121" s="41"/>
      <c r="C121" s="42">
        <f t="shared" ref="C121:G121" si="104">(_xlfn.XLOOKUP(LARGE($E202:$BB202,C$65),$E202:$BB202,$E202:$BB202,"NA",0,1))/$C202</f>
        <v>0.92235284020336916</v>
      </c>
      <c r="D121" s="42">
        <f t="shared" si="104"/>
        <v>5.1994735935641301E-2</v>
      </c>
      <c r="E121" s="42">
        <f t="shared" si="104"/>
        <v>1.8660800381193214E-2</v>
      </c>
      <c r="F121" s="42">
        <f t="shared" si="104"/>
        <v>9.5887390206146044E-3</v>
      </c>
      <c r="G121" s="42">
        <f t="shared" si="104"/>
        <v>2.5761739746234368E-3</v>
      </c>
      <c r="H121" s="2"/>
      <c r="I121" s="2"/>
      <c r="J121" s="2"/>
      <c r="K121" s="2"/>
      <c r="L121" s="2"/>
      <c r="M121" s="2"/>
      <c r="N121" s="2"/>
      <c r="O121" s="2"/>
      <c r="P121" s="2"/>
    </row>
    <row r="122" spans="1:16" x14ac:dyDescent="0.15">
      <c r="A122" s="40" t="str">
        <f t="shared" si="79"/>
        <v>Resource use, fossils</v>
      </c>
      <c r="B122" s="41"/>
      <c r="C122" s="42">
        <f t="shared" ref="C122:G122" si="105">(_xlfn.XLOOKUP(LARGE($E203:$BB203,C$65),$E203:$BB203,$E203:$BB203,"NA",0,1))/$C203</f>
        <v>0.62185302642329754</v>
      </c>
      <c r="D122" s="42">
        <f t="shared" si="105"/>
        <v>0.31678880456294067</v>
      </c>
      <c r="E122" s="42">
        <f t="shared" si="105"/>
        <v>0.14888690727207929</v>
      </c>
      <c r="F122" s="42">
        <f t="shared" si="105"/>
        <v>4.0167918449095216E-2</v>
      </c>
      <c r="G122" s="42">
        <f t="shared" si="105"/>
        <v>2.2943386383143541E-2</v>
      </c>
      <c r="H122" s="2"/>
      <c r="I122" s="2"/>
      <c r="J122" s="2"/>
      <c r="K122" s="2"/>
      <c r="L122" s="2"/>
      <c r="M122" s="2"/>
      <c r="N122" s="2"/>
      <c r="O122" s="2"/>
      <c r="P122" s="2"/>
    </row>
    <row r="123" spans="1:16" x14ac:dyDescent="0.15">
      <c r="A123" s="40" t="str">
        <f t="shared" si="79"/>
        <v>Resource use, minerals and metals</v>
      </c>
      <c r="B123" s="41"/>
      <c r="C123" s="42">
        <f t="shared" ref="C123:G123" si="106">(_xlfn.XLOOKUP(LARGE($E204:$BB204,C$65),$E204:$BB204,$E204:$BB204,"NA",0,1))/$C204</f>
        <v>0.77883238687866896</v>
      </c>
      <c r="D123" s="42">
        <f t="shared" si="106"/>
        <v>0.2020431244248585</v>
      </c>
      <c r="E123" s="42">
        <f t="shared" si="106"/>
        <v>8.5804629949450487E-3</v>
      </c>
      <c r="F123" s="42">
        <f t="shared" si="106"/>
        <v>7.921213933895159E-3</v>
      </c>
      <c r="G123" s="42">
        <f t="shared" si="106"/>
        <v>1.9655497850266865E-3</v>
      </c>
      <c r="H123" s="2"/>
      <c r="I123" s="2"/>
      <c r="J123" s="2"/>
      <c r="K123" s="2"/>
      <c r="L123" s="2"/>
      <c r="M123" s="2"/>
      <c r="N123" s="2"/>
      <c r="O123" s="2"/>
      <c r="P123" s="2"/>
    </row>
    <row r="124" spans="1:16" x14ac:dyDescent="0.15">
      <c r="A124" s="40" t="str">
        <f t="shared" si="79"/>
        <v>Water use</v>
      </c>
      <c r="B124" s="41"/>
      <c r="C124" s="42">
        <f t="shared" ref="C124:G124" si="107">(_xlfn.XLOOKUP(LARGE($E205:$BB205,C$65),$E205:$BB205,$E205:$BB205,"NA",0,1))/$C205</f>
        <v>0.58138510948327937</v>
      </c>
      <c r="D124" s="42">
        <f t="shared" si="107"/>
        <v>0.21167823233853311</v>
      </c>
      <c r="E124" s="42">
        <f t="shared" si="107"/>
        <v>0.12042749578910464</v>
      </c>
      <c r="F124" s="42">
        <f t="shared" si="107"/>
        <v>4.2184382913291754E-2</v>
      </c>
      <c r="G124" s="42">
        <f t="shared" si="107"/>
        <v>3.8611111905020486E-2</v>
      </c>
      <c r="H124" s="2"/>
      <c r="I124" s="2"/>
      <c r="J124" s="2"/>
      <c r="K124" s="2"/>
      <c r="L124" s="2"/>
      <c r="M124" s="2"/>
      <c r="N124" s="2"/>
      <c r="O124" s="2"/>
      <c r="P124" s="2"/>
    </row>
    <row r="125" spans="1:16" x14ac:dyDescent="0.15">
      <c r="H125" s="2"/>
      <c r="I125" s="2"/>
      <c r="J125" s="2"/>
      <c r="K125" s="2"/>
      <c r="L125" s="2"/>
      <c r="M125" s="2"/>
      <c r="N125" s="2"/>
      <c r="O125" s="2"/>
      <c r="P125" s="2"/>
    </row>
    <row r="126" spans="1:16" ht="28" x14ac:dyDescent="0.15">
      <c r="A126" s="43" t="s">
        <v>59</v>
      </c>
      <c r="B126" s="43" t="s">
        <v>60</v>
      </c>
      <c r="C126" s="44" t="str">
        <f t="shared" ref="C126:H126" si="108">E176</f>
        <v>Raw material acquisition - Fishing</v>
      </c>
      <c r="D126" s="44" t="str">
        <f t="shared" si="108"/>
        <v>Production - Preparation</v>
      </c>
      <c r="E126" s="44" t="str">
        <f t="shared" si="108"/>
        <v>Distribution - Transport landing-retailer</v>
      </c>
      <c r="F126" s="44" t="str">
        <f t="shared" si="108"/>
        <v>Distribution - Transport preparation-retailer</v>
      </c>
      <c r="G126" s="44" t="str">
        <f t="shared" si="108"/>
        <v>Distribution - Packaging</v>
      </c>
      <c r="H126" s="44" t="str">
        <f t="shared" si="108"/>
        <v>Consumption - Retailer</v>
      </c>
    </row>
    <row r="127" spans="1:16" x14ac:dyDescent="0.15">
      <c r="A127" s="45" t="str">
        <f t="shared" ref="A127:A155" si="109">A177</f>
        <v>Acidification</v>
      </c>
      <c r="B127" s="8">
        <f>SUM(C127:H127)</f>
        <v>3.9257560806150005E-2</v>
      </c>
      <c r="C127" s="45">
        <f t="shared" ref="C127:C155" si="110">ABS(E177)</f>
        <v>3.3532723E-2</v>
      </c>
      <c r="D127" s="45">
        <f t="shared" ref="D127:D155" si="111">ABS(F177)</f>
        <v>1.6038284E-3</v>
      </c>
      <c r="E127" s="45">
        <f t="shared" ref="E127:E155" si="112">ABS(G177)</f>
        <v>8.2088145999999997E-6</v>
      </c>
      <c r="F127" s="45">
        <f t="shared" ref="F127:F155" si="113">ABS(H177)</f>
        <v>8.1044154999999995E-7</v>
      </c>
      <c r="G127" s="45">
        <f t="shared" ref="G127:G155" si="114">ABS(I177)</f>
        <v>3.8881953999999998E-3</v>
      </c>
      <c r="H127" s="45">
        <f t="shared" ref="H127:H155" si="115">ABS(J177)</f>
        <v>2.2379474999999999E-4</v>
      </c>
    </row>
    <row r="128" spans="1:16" x14ac:dyDescent="0.15">
      <c r="A128" s="45" t="str">
        <f t="shared" si="109"/>
        <v>Climate change</v>
      </c>
      <c r="B128" s="8">
        <f t="shared" ref="B128:B154" si="116">SUM(C128:H128)</f>
        <v>5.0867544326739997</v>
      </c>
      <c r="C128" s="45">
        <f t="shared" si="110"/>
        <v>3.2470389000000002</v>
      </c>
      <c r="D128" s="45">
        <f t="shared" si="111"/>
        <v>0.52009581999999999</v>
      </c>
      <c r="E128" s="45">
        <f t="shared" si="112"/>
        <v>1.3430374E-3</v>
      </c>
      <c r="F128" s="45">
        <f t="shared" si="113"/>
        <v>8.4464273999999999E-5</v>
      </c>
      <c r="G128" s="45">
        <f t="shared" si="114"/>
        <v>1.2416199000000001</v>
      </c>
      <c r="H128" s="45">
        <f t="shared" si="115"/>
        <v>7.6572311000000004E-2</v>
      </c>
    </row>
    <row r="129" spans="1:8" x14ac:dyDescent="0.15">
      <c r="A129" s="45" t="str">
        <f t="shared" si="109"/>
        <v>Climate change - Biogenic</v>
      </c>
      <c r="B129" s="8">
        <f t="shared" si="116"/>
        <v>2.1042159286689999E-2</v>
      </c>
      <c r="C129" s="45">
        <f t="shared" si="110"/>
        <v>7.1082335999999996E-3</v>
      </c>
      <c r="D129" s="45">
        <f t="shared" si="111"/>
        <v>1.218692E-2</v>
      </c>
      <c r="E129" s="45">
        <f t="shared" si="112"/>
        <v>1.7298102E-7</v>
      </c>
      <c r="F129" s="45">
        <f t="shared" si="113"/>
        <v>1.4572567000000001E-7</v>
      </c>
      <c r="G129" s="45">
        <f t="shared" si="114"/>
        <v>1.0452387E-3</v>
      </c>
      <c r="H129" s="45">
        <f t="shared" si="115"/>
        <v>7.0144827999999999E-4</v>
      </c>
    </row>
    <row r="130" spans="1:8" x14ac:dyDescent="0.15">
      <c r="A130" s="45" t="str">
        <f t="shared" si="109"/>
        <v>Climate change - Fossil</v>
      </c>
      <c r="B130" s="8">
        <f t="shared" si="116"/>
        <v>5.0114682182889991</v>
      </c>
      <c r="C130" s="45">
        <f t="shared" si="110"/>
        <v>3.1868930999999998</v>
      </c>
      <c r="D130" s="45">
        <f t="shared" si="111"/>
        <v>0.50739544000000003</v>
      </c>
      <c r="E130" s="45">
        <f t="shared" si="112"/>
        <v>1.3425062999999999E-3</v>
      </c>
      <c r="F130" s="45">
        <f t="shared" si="113"/>
        <v>8.3852989000000002E-5</v>
      </c>
      <c r="G130" s="45">
        <f t="shared" si="114"/>
        <v>1.2399555</v>
      </c>
      <c r="H130" s="45">
        <f t="shared" si="115"/>
        <v>7.5797819000000002E-2</v>
      </c>
    </row>
    <row r="131" spans="1:8" x14ac:dyDescent="0.15">
      <c r="A131" s="45" t="str">
        <f t="shared" si="109"/>
        <v>Climate change - Land Use and LU Change</v>
      </c>
      <c r="B131" s="8">
        <f t="shared" si="116"/>
        <v>5.4244111281769994E-2</v>
      </c>
      <c r="C131" s="45">
        <f t="shared" si="110"/>
        <v>5.3037648999999999E-2</v>
      </c>
      <c r="D131" s="45">
        <f t="shared" si="111"/>
        <v>5.1346865E-4</v>
      </c>
      <c r="E131" s="45">
        <f t="shared" si="112"/>
        <v>3.5810544E-7</v>
      </c>
      <c r="F131" s="45">
        <f t="shared" si="113"/>
        <v>4.6555933E-7</v>
      </c>
      <c r="G131" s="45">
        <f t="shared" si="114"/>
        <v>6.1912624000000002E-4</v>
      </c>
      <c r="H131" s="45">
        <f t="shared" si="115"/>
        <v>7.3043726999999994E-5</v>
      </c>
    </row>
    <row r="132" spans="1:8" x14ac:dyDescent="0.15">
      <c r="A132" s="45" t="str">
        <f t="shared" si="109"/>
        <v>Ecotoxicity, freshwater - part 1</v>
      </c>
      <c r="B132" s="8">
        <f t="shared" si="116"/>
        <v>68.658588840139998</v>
      </c>
      <c r="C132" s="45">
        <f t="shared" si="110"/>
        <v>56.568092</v>
      </c>
      <c r="D132" s="45">
        <f t="shared" si="111"/>
        <v>3.2422493999999999</v>
      </c>
      <c r="E132" s="45">
        <f t="shared" si="112"/>
        <v>6.3027481999999998E-4</v>
      </c>
      <c r="F132" s="45">
        <f t="shared" si="113"/>
        <v>7.4811531999999996E-4</v>
      </c>
      <c r="G132" s="45">
        <f t="shared" si="114"/>
        <v>8.4295060999999993</v>
      </c>
      <c r="H132" s="45">
        <f t="shared" si="115"/>
        <v>0.41736295000000001</v>
      </c>
    </row>
    <row r="133" spans="1:8" x14ac:dyDescent="0.15">
      <c r="A133" s="45" t="str">
        <f t="shared" si="109"/>
        <v>Ecotoxicity, freshwater - part 2</v>
      </c>
      <c r="B133" s="8">
        <f t="shared" si="116"/>
        <v>5.5172173450860011</v>
      </c>
      <c r="C133" s="45">
        <f t="shared" si="110"/>
        <v>3.4924743999999999</v>
      </c>
      <c r="D133" s="45">
        <f t="shared" si="111"/>
        <v>1.5276645</v>
      </c>
      <c r="E133" s="45">
        <f t="shared" si="112"/>
        <v>3.3329316000000003E-5</v>
      </c>
      <c r="F133" s="45">
        <f t="shared" si="113"/>
        <v>2.4725770000000001E-5</v>
      </c>
      <c r="G133" s="45">
        <f t="shared" si="114"/>
        <v>0.34977149000000002</v>
      </c>
      <c r="H133" s="45">
        <f t="shared" si="115"/>
        <v>0.14724889999999999</v>
      </c>
    </row>
    <row r="134" spans="1:8" x14ac:dyDescent="0.15">
      <c r="A134" s="45" t="str">
        <f t="shared" si="109"/>
        <v>Ecotoxicity, freshwater - inorganics</v>
      </c>
      <c r="B134" s="8">
        <f t="shared" si="116"/>
        <v>37.901983582599996</v>
      </c>
      <c r="C134" s="45">
        <f t="shared" si="110"/>
        <v>27.165707999999999</v>
      </c>
      <c r="D134" s="45">
        <f t="shared" si="111"/>
        <v>2.6036682999999998</v>
      </c>
      <c r="E134" s="45">
        <f t="shared" si="112"/>
        <v>5.9677701999999997E-4</v>
      </c>
      <c r="F134" s="45">
        <f t="shared" si="113"/>
        <v>7.2093557999999998E-4</v>
      </c>
      <c r="G134" s="45">
        <f t="shared" si="114"/>
        <v>7.8443446999999997</v>
      </c>
      <c r="H134" s="45">
        <f t="shared" si="115"/>
        <v>0.28694487000000002</v>
      </c>
    </row>
    <row r="135" spans="1:8" x14ac:dyDescent="0.15">
      <c r="A135" s="45" t="str">
        <f t="shared" si="109"/>
        <v>Ecotoxicity, freshwater - metals</v>
      </c>
      <c r="B135" s="8">
        <f t="shared" si="116"/>
        <v>34.977188677971007</v>
      </c>
      <c r="C135" s="45">
        <f t="shared" si="110"/>
        <v>31.852737000000001</v>
      </c>
      <c r="D135" s="45">
        <f t="shared" si="111"/>
        <v>2.0711794000000001</v>
      </c>
      <c r="E135" s="45">
        <f t="shared" si="112"/>
        <v>5.8566181000000003E-5</v>
      </c>
      <c r="F135" s="45">
        <f t="shared" si="113"/>
        <v>4.2871789999999998E-5</v>
      </c>
      <c r="G135" s="45">
        <f t="shared" si="114"/>
        <v>0.77839252000000003</v>
      </c>
      <c r="H135" s="45">
        <f t="shared" si="115"/>
        <v>0.27477832000000002</v>
      </c>
    </row>
    <row r="136" spans="1:8" x14ac:dyDescent="0.15">
      <c r="A136" s="45" t="str">
        <f t="shared" si="109"/>
        <v>Ecotoxicity, freshwater - organics</v>
      </c>
      <c r="B136" s="8">
        <f t="shared" si="116"/>
        <v>1.5695566149308623E-10</v>
      </c>
      <c r="C136" s="45">
        <f t="shared" si="110"/>
        <v>1.1493204E-10</v>
      </c>
      <c r="D136" s="45">
        <f t="shared" si="111"/>
        <v>4.2023217000000003E-11</v>
      </c>
      <c r="E136" s="45">
        <f t="shared" si="112"/>
        <v>2.7532249000000001E-21</v>
      </c>
      <c r="F136" s="45">
        <f t="shared" si="113"/>
        <v>1.3252468999999999E-21</v>
      </c>
      <c r="G136" s="45">
        <f t="shared" si="114"/>
        <v>7.0167779000000003E-20</v>
      </c>
      <c r="H136" s="45">
        <f t="shared" si="115"/>
        <v>4.0441883999999998E-16</v>
      </c>
    </row>
    <row r="137" spans="1:8" x14ac:dyDescent="0.15">
      <c r="A137" s="45" t="str">
        <f t="shared" si="109"/>
        <v>Particulate Matter</v>
      </c>
      <c r="B137" s="8">
        <f t="shared" si="116"/>
        <v>7.4930741466569989E-7</v>
      </c>
      <c r="C137" s="45">
        <f t="shared" si="110"/>
        <v>6.9550959000000001E-7</v>
      </c>
      <c r="D137" s="45">
        <f t="shared" si="111"/>
        <v>1.6701015E-8</v>
      </c>
      <c r="E137" s="45">
        <f t="shared" si="112"/>
        <v>4.7014918999999997E-11</v>
      </c>
      <c r="F137" s="45">
        <f t="shared" si="113"/>
        <v>8.4459467000000001E-12</v>
      </c>
      <c r="G137" s="45">
        <f t="shared" si="114"/>
        <v>3.4773846000000001E-8</v>
      </c>
      <c r="H137" s="45">
        <f t="shared" si="115"/>
        <v>2.2675027999999999E-9</v>
      </c>
    </row>
    <row r="138" spans="1:8" x14ac:dyDescent="0.15">
      <c r="A138" s="45" t="str">
        <f t="shared" si="109"/>
        <v>Eutrophication, marine</v>
      </c>
      <c r="B138" s="8">
        <f t="shared" si="116"/>
        <v>1.613046491223E-2</v>
      </c>
      <c r="C138" s="45">
        <f t="shared" si="110"/>
        <v>1.4982837000000001E-2</v>
      </c>
      <c r="D138" s="45">
        <f t="shared" si="111"/>
        <v>3.9316702999999997E-4</v>
      </c>
      <c r="E138" s="45">
        <f t="shared" si="112"/>
        <v>4.2598721999999996E-6</v>
      </c>
      <c r="F138" s="45">
        <f t="shared" si="113"/>
        <v>2.9663602999999999E-7</v>
      </c>
      <c r="G138" s="45">
        <f t="shared" si="114"/>
        <v>7.0403702000000005E-4</v>
      </c>
      <c r="H138" s="45">
        <f t="shared" si="115"/>
        <v>4.5867354000000002E-5</v>
      </c>
    </row>
    <row r="139" spans="1:8" x14ac:dyDescent="0.15">
      <c r="A139" s="45" t="str">
        <f t="shared" si="109"/>
        <v>Eutrophication, freshwater</v>
      </c>
      <c r="B139" s="8">
        <f t="shared" si="116"/>
        <v>4.7847530682367E-4</v>
      </c>
      <c r="C139" s="45">
        <f t="shared" si="110"/>
        <v>4.5204301000000002E-4</v>
      </c>
      <c r="D139" s="45">
        <f t="shared" si="111"/>
        <v>2.2150029999999998E-5</v>
      </c>
      <c r="E139" s="45">
        <f t="shared" si="112"/>
        <v>3.4213049999999999E-10</v>
      </c>
      <c r="F139" s="45">
        <f t="shared" si="113"/>
        <v>4.2444316999999999E-10</v>
      </c>
      <c r="G139" s="45">
        <f t="shared" si="114"/>
        <v>3.3466643000000002E-6</v>
      </c>
      <c r="H139" s="45">
        <f t="shared" si="115"/>
        <v>9.3483595E-7</v>
      </c>
    </row>
    <row r="140" spans="1:8" x14ac:dyDescent="0.15">
      <c r="A140" s="45" t="str">
        <f t="shared" si="109"/>
        <v>Eutrophication, terrestrial</v>
      </c>
      <c r="B140" s="8">
        <f t="shared" si="116"/>
        <v>0.17582115990459998</v>
      </c>
      <c r="C140" s="45">
        <f t="shared" si="110"/>
        <v>0.164433</v>
      </c>
      <c r="D140" s="45">
        <f t="shared" si="111"/>
        <v>3.2736042999999999E-3</v>
      </c>
      <c r="E140" s="45">
        <f t="shared" si="112"/>
        <v>4.6790050000000001E-5</v>
      </c>
      <c r="F140" s="45">
        <f t="shared" si="113"/>
        <v>3.2780546000000001E-6</v>
      </c>
      <c r="G140" s="45">
        <f t="shared" si="114"/>
        <v>7.6185703000000004E-3</v>
      </c>
      <c r="H140" s="45">
        <f t="shared" si="115"/>
        <v>4.4591720000000001E-4</v>
      </c>
    </row>
    <row r="141" spans="1:8" x14ac:dyDescent="0.15">
      <c r="A141" s="45" t="str">
        <f t="shared" si="109"/>
        <v>Human toxicity, cancer</v>
      </c>
      <c r="B141" s="8">
        <f t="shared" si="116"/>
        <v>3.2969540382300002E-9</v>
      </c>
      <c r="C141" s="45">
        <f t="shared" si="110"/>
        <v>2.6402311E-9</v>
      </c>
      <c r="D141" s="45">
        <f t="shared" si="111"/>
        <v>1.1456484000000001E-10</v>
      </c>
      <c r="E141" s="45">
        <f t="shared" si="112"/>
        <v>2.8705111000000001E-14</v>
      </c>
      <c r="F141" s="45">
        <f t="shared" si="113"/>
        <v>2.0794118999999999E-14</v>
      </c>
      <c r="G141" s="45">
        <f t="shared" si="114"/>
        <v>5.2961846999999999E-10</v>
      </c>
      <c r="H141" s="45">
        <f t="shared" si="115"/>
        <v>1.2490129E-11</v>
      </c>
    </row>
    <row r="142" spans="1:8" x14ac:dyDescent="0.15">
      <c r="A142" s="45" t="str">
        <f t="shared" si="109"/>
        <v>Human toxicity, cancer - inorganics</v>
      </c>
      <c r="B142" s="8">
        <f t="shared" si="116"/>
        <v>0</v>
      </c>
      <c r="C142" s="45">
        <f t="shared" si="110"/>
        <v>0</v>
      </c>
      <c r="D142" s="45">
        <f t="shared" si="111"/>
        <v>0</v>
      </c>
      <c r="E142" s="45">
        <f t="shared" si="112"/>
        <v>0</v>
      </c>
      <c r="F142" s="45">
        <f t="shared" si="113"/>
        <v>0</v>
      </c>
      <c r="G142" s="45">
        <f t="shared" si="114"/>
        <v>0</v>
      </c>
      <c r="H142" s="45">
        <f t="shared" si="115"/>
        <v>0</v>
      </c>
    </row>
    <row r="143" spans="1:8" x14ac:dyDescent="0.15">
      <c r="A143" s="45" t="str">
        <f t="shared" si="109"/>
        <v>Human toxicity, cancer - metals</v>
      </c>
      <c r="B143" s="8">
        <f t="shared" si="116"/>
        <v>2.2367235607519997E-9</v>
      </c>
      <c r="C143" s="45">
        <f t="shared" si="110"/>
        <v>2.0201411E-9</v>
      </c>
      <c r="D143" s="45">
        <f t="shared" si="111"/>
        <v>4.3732238E-11</v>
      </c>
      <c r="E143" s="45">
        <f t="shared" si="112"/>
        <v>1.1267585E-14</v>
      </c>
      <c r="F143" s="45">
        <f t="shared" si="113"/>
        <v>1.3587067E-14</v>
      </c>
      <c r="G143" s="45">
        <f t="shared" si="114"/>
        <v>1.698481E-10</v>
      </c>
      <c r="H143" s="45">
        <f t="shared" si="115"/>
        <v>2.9772681E-12</v>
      </c>
    </row>
    <row r="144" spans="1:8" x14ac:dyDescent="0.15">
      <c r="A144" s="45" t="str">
        <f t="shared" si="109"/>
        <v>Human toxicity, cancer - organics</v>
      </c>
      <c r="B144" s="8">
        <f t="shared" si="116"/>
        <v>1.0602304962785001E-9</v>
      </c>
      <c r="C144" s="45">
        <f t="shared" si="110"/>
        <v>6.2009001999999996E-10</v>
      </c>
      <c r="D144" s="45">
        <f t="shared" si="111"/>
        <v>7.0832600999999998E-11</v>
      </c>
      <c r="E144" s="45">
        <f t="shared" si="112"/>
        <v>1.7437526E-14</v>
      </c>
      <c r="F144" s="45">
        <f t="shared" si="113"/>
        <v>7.2070525000000006E-15</v>
      </c>
      <c r="G144" s="45">
        <f t="shared" si="114"/>
        <v>3.5977036999999998E-10</v>
      </c>
      <c r="H144" s="45">
        <f t="shared" si="115"/>
        <v>9.5128606999999999E-12</v>
      </c>
    </row>
    <row r="145" spans="1:8" x14ac:dyDescent="0.15">
      <c r="A145" s="45" t="str">
        <f t="shared" si="109"/>
        <v>Human toxicity, non-cancer</v>
      </c>
      <c r="B145" s="8">
        <f t="shared" si="116"/>
        <v>9.6644594934469987E-8</v>
      </c>
      <c r="C145" s="45">
        <f t="shared" si="110"/>
        <v>8.0262565999999996E-8</v>
      </c>
      <c r="D145" s="45">
        <f t="shared" si="111"/>
        <v>3.8344963E-9</v>
      </c>
      <c r="E145" s="45">
        <f t="shared" si="112"/>
        <v>2.9400435000000001E-12</v>
      </c>
      <c r="F145" s="45">
        <f t="shared" si="113"/>
        <v>7.1869096999999995E-13</v>
      </c>
      <c r="G145" s="45">
        <f t="shared" si="114"/>
        <v>1.2102267000000001E-8</v>
      </c>
      <c r="H145" s="45">
        <f t="shared" si="115"/>
        <v>4.4160689999999998E-10</v>
      </c>
    </row>
    <row r="146" spans="1:8" x14ac:dyDescent="0.15">
      <c r="A146" s="45" t="str">
        <f t="shared" si="109"/>
        <v>Human toxicity, non-cancer - inorganics</v>
      </c>
      <c r="B146" s="8">
        <f t="shared" si="116"/>
        <v>2.5832340705440003E-8</v>
      </c>
      <c r="C146" s="45">
        <f t="shared" si="110"/>
        <v>2.1296201999999999E-8</v>
      </c>
      <c r="D146" s="45">
        <f t="shared" si="111"/>
        <v>1.7081771000000001E-9</v>
      </c>
      <c r="E146" s="45">
        <f t="shared" si="112"/>
        <v>2.5034032999999999E-12</v>
      </c>
      <c r="F146" s="45">
        <f t="shared" si="113"/>
        <v>2.2946214000000001E-13</v>
      </c>
      <c r="G146" s="45">
        <f t="shared" si="114"/>
        <v>2.6125833999999999E-9</v>
      </c>
      <c r="H146" s="45">
        <f t="shared" si="115"/>
        <v>2.1264534000000001E-10</v>
      </c>
    </row>
    <row r="147" spans="1:8" x14ac:dyDescent="0.15">
      <c r="A147" s="45" t="str">
        <f t="shared" si="109"/>
        <v>Human toxicity, non-cancer - metals</v>
      </c>
      <c r="B147" s="8">
        <f t="shared" si="116"/>
        <v>6.8609864893779994E-8</v>
      </c>
      <c r="C147" s="45">
        <f t="shared" si="110"/>
        <v>5.6834413000000001E-8</v>
      </c>
      <c r="D147" s="45">
        <f t="shared" si="111"/>
        <v>2.1008732999999998E-9</v>
      </c>
      <c r="E147" s="45">
        <f t="shared" si="112"/>
        <v>4.2095518999999998E-13</v>
      </c>
      <c r="F147" s="45">
        <f t="shared" si="113"/>
        <v>4.8718858999999998E-13</v>
      </c>
      <c r="G147" s="45">
        <f t="shared" si="114"/>
        <v>9.4465150999999994E-9</v>
      </c>
      <c r="H147" s="45">
        <f t="shared" si="115"/>
        <v>2.2715535000000001E-10</v>
      </c>
    </row>
    <row r="148" spans="1:8" x14ac:dyDescent="0.15">
      <c r="A148" s="45" t="str">
        <f t="shared" si="109"/>
        <v>Human toxicity, non-cancer - organics</v>
      </c>
      <c r="B148" s="8">
        <f t="shared" si="116"/>
        <v>2.6386426895328995E-9</v>
      </c>
      <c r="C148" s="45">
        <f t="shared" si="110"/>
        <v>2.3958047999999998E-9</v>
      </c>
      <c r="D148" s="45">
        <f t="shared" si="111"/>
        <v>8.4355878000000005E-11</v>
      </c>
      <c r="E148" s="45">
        <f t="shared" si="112"/>
        <v>2.1502846999999999E-14</v>
      </c>
      <c r="F148" s="45">
        <f t="shared" si="113"/>
        <v>7.4680858999999994E-15</v>
      </c>
      <c r="G148" s="45">
        <f t="shared" si="114"/>
        <v>1.5013108000000001E-10</v>
      </c>
      <c r="H148" s="45">
        <f t="shared" si="115"/>
        <v>8.3219605999999994E-12</v>
      </c>
    </row>
    <row r="149" spans="1:8" x14ac:dyDescent="0.15">
      <c r="A149" s="45" t="str">
        <f t="shared" si="109"/>
        <v>Ionising radiation</v>
      </c>
      <c r="B149" s="8">
        <f t="shared" si="116"/>
        <v>0.34466539819280001</v>
      </c>
      <c r="C149" s="45">
        <f t="shared" si="110"/>
        <v>3.8992988999999999E-2</v>
      </c>
      <c r="D149" s="45">
        <f t="shared" si="111"/>
        <v>0.19928493999999999</v>
      </c>
      <c r="E149" s="45">
        <f t="shared" si="112"/>
        <v>5.1532654000000001E-6</v>
      </c>
      <c r="F149" s="45">
        <f t="shared" si="113"/>
        <v>3.3429274000000001E-6</v>
      </c>
      <c r="G149" s="45">
        <f t="shared" si="114"/>
        <v>7.5120990999999998E-2</v>
      </c>
      <c r="H149" s="45">
        <f t="shared" si="115"/>
        <v>3.1257981999999997E-2</v>
      </c>
    </row>
    <row r="150" spans="1:8" x14ac:dyDescent="0.15">
      <c r="A150" s="45" t="str">
        <f t="shared" si="109"/>
        <v>Land use</v>
      </c>
      <c r="B150" s="8">
        <f t="shared" si="116"/>
        <v>47.273296447819995</v>
      </c>
      <c r="C150" s="45">
        <f t="shared" si="110"/>
        <v>21.377478</v>
      </c>
      <c r="D150" s="45">
        <f t="shared" si="111"/>
        <v>1.7417556999999999</v>
      </c>
      <c r="E150" s="45">
        <f t="shared" si="112"/>
        <v>4.8683473999999998E-4</v>
      </c>
      <c r="F150" s="45">
        <f t="shared" si="113"/>
        <v>5.8037308000000003E-4</v>
      </c>
      <c r="G150" s="45">
        <f t="shared" si="114"/>
        <v>23.861554000000002</v>
      </c>
      <c r="H150" s="45">
        <f t="shared" si="115"/>
        <v>0.29144154</v>
      </c>
    </row>
    <row r="151" spans="1:8" x14ac:dyDescent="0.15">
      <c r="A151" s="45" t="str">
        <f t="shared" si="109"/>
        <v>Ozone depletion</v>
      </c>
      <c r="B151" s="8">
        <f t="shared" si="116"/>
        <v>3.9765946045113789E-6</v>
      </c>
      <c r="C151" s="45">
        <f t="shared" si="110"/>
        <v>3.9756215000000002E-6</v>
      </c>
      <c r="D151" s="45">
        <f t="shared" si="111"/>
        <v>8.6659363000000004E-10</v>
      </c>
      <c r="E151" s="45">
        <f t="shared" si="112"/>
        <v>3.9538814E-15</v>
      </c>
      <c r="F151" s="45">
        <f t="shared" si="113"/>
        <v>2.5894975E-15</v>
      </c>
      <c r="G151" s="45">
        <f t="shared" si="114"/>
        <v>1.0697455E-11</v>
      </c>
      <c r="H151" s="45">
        <f t="shared" si="115"/>
        <v>9.5806882999999994E-11</v>
      </c>
    </row>
    <row r="152" spans="1:8" x14ac:dyDescent="0.15">
      <c r="A152" s="45" t="str">
        <f t="shared" si="109"/>
        <v>Photochemical ozone formation</v>
      </c>
      <c r="B152" s="8">
        <f t="shared" si="116"/>
        <v>4.6848787437749999E-2</v>
      </c>
      <c r="C152" s="45">
        <f t="shared" si="110"/>
        <v>4.3394909000000002E-2</v>
      </c>
      <c r="D152" s="45">
        <f t="shared" si="111"/>
        <v>8.7795440000000005E-4</v>
      </c>
      <c r="E152" s="45">
        <f t="shared" si="112"/>
        <v>7.7934566000000001E-6</v>
      </c>
      <c r="F152" s="45">
        <f t="shared" si="113"/>
        <v>6.7530114999999995E-7</v>
      </c>
      <c r="G152" s="45">
        <f t="shared" si="114"/>
        <v>2.4462513000000001E-3</v>
      </c>
      <c r="H152" s="45">
        <f t="shared" si="115"/>
        <v>1.2120398E-4</v>
      </c>
    </row>
    <row r="153" spans="1:8" x14ac:dyDescent="0.15">
      <c r="A153" s="45" t="str">
        <f t="shared" si="109"/>
        <v>Resource use, fossils</v>
      </c>
      <c r="B153" s="8">
        <f t="shared" si="116"/>
        <v>62.020961133199989</v>
      </c>
      <c r="C153" s="45">
        <f t="shared" si="110"/>
        <v>34.729804999999999</v>
      </c>
      <c r="D153" s="45">
        <f t="shared" si="111"/>
        <v>8.3151694000000003</v>
      </c>
      <c r="E153" s="45">
        <f t="shared" si="112"/>
        <v>1.1596225000000001E-3</v>
      </c>
      <c r="F153" s="45">
        <f t="shared" si="113"/>
        <v>1.1593107E-3</v>
      </c>
      <c r="G153" s="45">
        <f t="shared" si="114"/>
        <v>17.692305000000001</v>
      </c>
      <c r="H153" s="45">
        <f t="shared" si="115"/>
        <v>1.2813627999999999</v>
      </c>
    </row>
    <row r="154" spans="1:8" x14ac:dyDescent="0.15">
      <c r="A154" s="45" t="str">
        <f t="shared" si="109"/>
        <v>Resource use, minerals and metals</v>
      </c>
      <c r="B154" s="8">
        <f t="shared" si="116"/>
        <v>2.845700725687E-5</v>
      </c>
      <c r="C154" s="45">
        <f t="shared" si="110"/>
        <v>2.2399463999999999E-5</v>
      </c>
      <c r="D154" s="45">
        <f t="shared" si="111"/>
        <v>5.8108237000000003E-6</v>
      </c>
      <c r="E154" s="45">
        <f t="shared" si="112"/>
        <v>1.3181157999999999E-10</v>
      </c>
      <c r="F154" s="45">
        <f t="shared" si="113"/>
        <v>1.0151029000000001E-10</v>
      </c>
      <c r="G154" s="45">
        <f t="shared" si="114"/>
        <v>2.2781660000000001E-7</v>
      </c>
      <c r="H154" s="45">
        <f t="shared" si="115"/>
        <v>1.8669635000000001E-8</v>
      </c>
    </row>
    <row r="155" spans="1:8" x14ac:dyDescent="0.15">
      <c r="A155" s="45" t="str">
        <f t="shared" si="109"/>
        <v>Water use</v>
      </c>
      <c r="B155" s="8">
        <f t="shared" ref="B155" si="117">SUM(C155:H155)</f>
        <v>3.0875211406826999</v>
      </c>
      <c r="C155" s="45">
        <f t="shared" si="110"/>
        <v>0.71100719999999995</v>
      </c>
      <c r="D155" s="45">
        <f t="shared" si="111"/>
        <v>0.40450459</v>
      </c>
      <c r="E155" s="45">
        <f t="shared" si="112"/>
        <v>7.5358221E-6</v>
      </c>
      <c r="F155" s="45">
        <f t="shared" si="113"/>
        <v>8.3688606000000007E-6</v>
      </c>
      <c r="G155" s="45">
        <f t="shared" si="114"/>
        <v>1.9528177</v>
      </c>
      <c r="H155" s="45">
        <f t="shared" si="115"/>
        <v>1.9175746E-2</v>
      </c>
    </row>
    <row r="156" spans="1:8" x14ac:dyDescent="0.15">
      <c r="A156" s="64"/>
      <c r="C156" s="64"/>
      <c r="D156" s="64"/>
      <c r="E156" s="64"/>
      <c r="F156" s="64"/>
      <c r="G156" s="64"/>
      <c r="H156" s="64"/>
    </row>
    <row r="157" spans="1:8" x14ac:dyDescent="0.15">
      <c r="A157" s="64"/>
      <c r="C157" s="64"/>
      <c r="D157" s="64"/>
      <c r="E157" s="64"/>
      <c r="F157" s="64"/>
      <c r="G157" s="64"/>
      <c r="H157" s="64"/>
    </row>
    <row r="158" spans="1:8" x14ac:dyDescent="0.15">
      <c r="A158" s="64"/>
      <c r="C158" s="64"/>
      <c r="D158" s="64"/>
      <c r="E158" s="64"/>
      <c r="F158" s="64"/>
      <c r="G158" s="64"/>
      <c r="H158" s="64"/>
    </row>
    <row r="159" spans="1:8" x14ac:dyDescent="0.15">
      <c r="A159" s="64"/>
      <c r="C159" s="64"/>
      <c r="D159" s="64"/>
      <c r="E159" s="64"/>
      <c r="F159" s="64"/>
      <c r="G159" s="64"/>
      <c r="H159" s="64"/>
    </row>
    <row r="160" spans="1:8" x14ac:dyDescent="0.15">
      <c r="A160" s="21" t="s">
        <v>61</v>
      </c>
      <c r="B160" s="7"/>
      <c r="C160" s="7"/>
      <c r="D160" s="7"/>
    </row>
    <row r="161" spans="1:14" x14ac:dyDescent="0.15">
      <c r="B161" s="7"/>
      <c r="C161" s="7"/>
      <c r="D161" s="7"/>
    </row>
    <row r="162" spans="1:14" ht="14" x14ac:dyDescent="0.15">
      <c r="A162" t="s">
        <v>6</v>
      </c>
      <c r="B162" s="7" t="s">
        <v>7</v>
      </c>
      <c r="C162" s="7"/>
      <c r="D162" s="7"/>
    </row>
    <row r="163" spans="1:14" x14ac:dyDescent="0.15">
      <c r="A163" t="s">
        <v>8</v>
      </c>
      <c r="B163" s="8" t="s">
        <v>9</v>
      </c>
    </row>
    <row r="164" spans="1:14" x14ac:dyDescent="0.15">
      <c r="A164" t="s">
        <v>10</v>
      </c>
      <c r="B164" s="8" t="s">
        <v>120</v>
      </c>
    </row>
    <row r="165" spans="1:14" x14ac:dyDescent="0.15">
      <c r="A165" t="s">
        <v>11</v>
      </c>
      <c r="B165" s="8" t="s">
        <v>12</v>
      </c>
    </row>
    <row r="166" spans="1:14" x14ac:dyDescent="0.15">
      <c r="A166" t="s">
        <v>13</v>
      </c>
      <c r="B166" s="8" t="s">
        <v>14</v>
      </c>
    </row>
    <row r="167" spans="1:14" x14ac:dyDescent="0.15">
      <c r="A167" t="s">
        <v>15</v>
      </c>
      <c r="B167" s="8" t="s">
        <v>16</v>
      </c>
    </row>
    <row r="168" spans="1:14" x14ac:dyDescent="0.15">
      <c r="A168" t="s">
        <v>17</v>
      </c>
      <c r="B168" s="8" t="s">
        <v>62</v>
      </c>
    </row>
    <row r="169" spans="1:14" x14ac:dyDescent="0.15">
      <c r="A169" t="s">
        <v>19</v>
      </c>
      <c r="B169" s="8" t="s">
        <v>20</v>
      </c>
    </row>
    <row r="170" spans="1:14" x14ac:dyDescent="0.15">
      <c r="A170" t="s">
        <v>21</v>
      </c>
      <c r="B170" s="8" t="s">
        <v>22</v>
      </c>
    </row>
    <row r="171" spans="1:14" x14ac:dyDescent="0.15">
      <c r="A171" t="s">
        <v>25</v>
      </c>
      <c r="B171" s="8" t="s">
        <v>24</v>
      </c>
    </row>
    <row r="172" spans="1:14" x14ac:dyDescent="0.15">
      <c r="A172" t="s">
        <v>26</v>
      </c>
      <c r="B172" s="8" t="s">
        <v>24</v>
      </c>
    </row>
    <row r="173" spans="1:14" x14ac:dyDescent="0.15">
      <c r="A173" t="s">
        <v>28</v>
      </c>
      <c r="B173" s="8" t="s">
        <v>1</v>
      </c>
    </row>
    <row r="174" spans="1:14" x14ac:dyDescent="0.15">
      <c r="A174" t="s">
        <v>30</v>
      </c>
      <c r="B174" s="8" t="s">
        <v>31</v>
      </c>
    </row>
    <row r="176" spans="1:14" ht="84" customHeight="1" x14ac:dyDescent="0.15">
      <c r="A176" s="4" t="s">
        <v>1</v>
      </c>
      <c r="B176" s="20" t="s">
        <v>32</v>
      </c>
      <c r="C176" s="20" t="s">
        <v>33</v>
      </c>
      <c r="D176" s="20" t="s">
        <v>34</v>
      </c>
      <c r="E176" s="20" t="s">
        <v>63</v>
      </c>
      <c r="F176" s="20" t="s">
        <v>64</v>
      </c>
      <c r="G176" s="28" t="s">
        <v>156</v>
      </c>
      <c r="H176" s="28" t="s">
        <v>147</v>
      </c>
      <c r="I176" s="28" t="s">
        <v>65</v>
      </c>
      <c r="J176" s="28" t="s">
        <v>149</v>
      </c>
      <c r="K176" s="28" t="s">
        <v>150</v>
      </c>
      <c r="L176" s="28" t="s">
        <v>66</v>
      </c>
      <c r="M176" s="13"/>
      <c r="N176" s="13"/>
    </row>
    <row r="177" spans="1:15" x14ac:dyDescent="0.15">
      <c r="A177" s="4" t="s">
        <v>35</v>
      </c>
      <c r="B177" s="15" t="s">
        <v>67</v>
      </c>
      <c r="C177" s="15">
        <v>3.9336111E-2</v>
      </c>
      <c r="D177" s="15">
        <v>0</v>
      </c>
      <c r="E177" s="15">
        <v>3.3532723E-2</v>
      </c>
      <c r="F177" s="15">
        <v>1.6038284E-3</v>
      </c>
      <c r="G177" s="29">
        <v>8.2088145999999997E-6</v>
      </c>
      <c r="H177" s="29">
        <v>8.1044154999999995E-7</v>
      </c>
      <c r="I177" s="4">
        <v>3.8881953999999998E-3</v>
      </c>
      <c r="J177" s="4">
        <v>2.2379474999999999E-4</v>
      </c>
      <c r="K177">
        <v>8.5777407999999996E-4</v>
      </c>
      <c r="L177">
        <v>-7.7922465999999998E-4</v>
      </c>
      <c r="O177" s="6"/>
    </row>
    <row r="178" spans="1:15" x14ac:dyDescent="0.15">
      <c r="A178" s="4" t="s">
        <v>36</v>
      </c>
      <c r="B178" s="15" t="s">
        <v>68</v>
      </c>
      <c r="C178" s="19">
        <v>5.5597966999999997</v>
      </c>
      <c r="D178" s="15">
        <v>0</v>
      </c>
      <c r="E178" s="19">
        <v>3.2470389000000002</v>
      </c>
      <c r="F178" s="19">
        <v>0.52009581999999999</v>
      </c>
      <c r="G178" s="29">
        <v>1.3430374E-3</v>
      </c>
      <c r="H178" s="29">
        <v>8.4464273999999999E-5</v>
      </c>
      <c r="I178" s="29">
        <v>1.2416199000000001</v>
      </c>
      <c r="J178" s="29">
        <v>7.6572311000000004E-2</v>
      </c>
      <c r="K178">
        <v>0.64547306999999998</v>
      </c>
      <c r="L178">
        <v>-0.17243089</v>
      </c>
      <c r="O178" s="6"/>
    </row>
    <row r="179" spans="1:15" x14ac:dyDescent="0.15">
      <c r="A179" s="4" t="s">
        <v>69</v>
      </c>
      <c r="B179" s="15" t="s">
        <v>68</v>
      </c>
      <c r="C179" s="15">
        <v>0.39288368000000001</v>
      </c>
      <c r="D179" s="15">
        <v>0</v>
      </c>
      <c r="E179" s="15">
        <v>7.1082335999999996E-3</v>
      </c>
      <c r="F179" s="15">
        <v>1.218692E-2</v>
      </c>
      <c r="G179" s="29">
        <v>1.7298102E-7</v>
      </c>
      <c r="H179" s="29">
        <v>1.4572567000000001E-7</v>
      </c>
      <c r="I179" s="4">
        <v>1.0452387E-3</v>
      </c>
      <c r="J179" s="4">
        <v>7.0144827999999999E-4</v>
      </c>
      <c r="K179">
        <v>4.6217817999999998E-4</v>
      </c>
      <c r="L179">
        <v>0.37137934</v>
      </c>
      <c r="O179" s="6"/>
    </row>
    <row r="180" spans="1:15" x14ac:dyDescent="0.15">
      <c r="A180" s="4" t="s">
        <v>70</v>
      </c>
      <c r="B180" s="15" t="s">
        <v>68</v>
      </c>
      <c r="C180" s="15">
        <v>5.1061021999999996</v>
      </c>
      <c r="D180" s="15">
        <v>0</v>
      </c>
      <c r="E180" s="15">
        <v>3.1868930999999998</v>
      </c>
      <c r="F180" s="15">
        <v>0.50739544000000003</v>
      </c>
      <c r="G180" s="4">
        <v>1.3425062999999999E-3</v>
      </c>
      <c r="H180" s="29">
        <v>8.3852989000000002E-5</v>
      </c>
      <c r="I180" s="4">
        <v>1.2399555</v>
      </c>
      <c r="J180" s="4">
        <v>7.5797819000000002E-2</v>
      </c>
      <c r="K180">
        <v>0.63834634999999995</v>
      </c>
      <c r="L180">
        <v>-0.54371236999999994</v>
      </c>
      <c r="O180" s="6"/>
    </row>
    <row r="181" spans="1:15" x14ac:dyDescent="0.15">
      <c r="A181" s="4" t="s">
        <v>71</v>
      </c>
      <c r="B181" s="15" t="s">
        <v>68</v>
      </c>
      <c r="C181" s="19">
        <v>6.0810778000000003E-2</v>
      </c>
      <c r="D181" s="15">
        <v>0</v>
      </c>
      <c r="E181" s="19">
        <v>5.3037648999999999E-2</v>
      </c>
      <c r="F181" s="19">
        <v>5.1346865E-4</v>
      </c>
      <c r="G181" s="29">
        <v>3.5810544E-7</v>
      </c>
      <c r="H181" s="29">
        <v>4.6555933E-7</v>
      </c>
      <c r="I181" s="29">
        <v>6.1912624000000002E-4</v>
      </c>
      <c r="J181" s="29">
        <v>7.3043726999999994E-5</v>
      </c>
      <c r="K181">
        <v>6.6645363999999997E-3</v>
      </c>
      <c r="L181" s="62">
        <v>-9.7870074999999995E-5</v>
      </c>
      <c r="O181" s="6"/>
    </row>
    <row r="182" spans="1:15" x14ac:dyDescent="0.15">
      <c r="A182" s="4" t="s">
        <v>72</v>
      </c>
      <c r="B182" s="15" t="s">
        <v>73</v>
      </c>
      <c r="C182" s="19">
        <v>70.261030000000005</v>
      </c>
      <c r="D182" s="15">
        <v>0</v>
      </c>
      <c r="E182" s="19">
        <v>56.568092</v>
      </c>
      <c r="F182" s="19">
        <v>3.2422493999999999</v>
      </c>
      <c r="G182" s="29">
        <v>6.3027481999999998E-4</v>
      </c>
      <c r="H182" s="29">
        <v>7.4811531999999996E-4</v>
      </c>
      <c r="I182" s="29">
        <v>8.4295060999999993</v>
      </c>
      <c r="J182" s="29">
        <v>0.41736295000000001</v>
      </c>
      <c r="K182">
        <v>2.5036925999999999</v>
      </c>
      <c r="L182">
        <v>-0.90125118000000004</v>
      </c>
      <c r="O182" s="6"/>
    </row>
    <row r="183" spans="1:15" x14ac:dyDescent="0.15">
      <c r="A183" s="4" t="s">
        <v>74</v>
      </c>
      <c r="B183" s="15" t="s">
        <v>73</v>
      </c>
      <c r="C183" s="19">
        <v>7.4230573</v>
      </c>
      <c r="D183" s="15">
        <v>0</v>
      </c>
      <c r="E183" s="19">
        <v>3.4924743999999999</v>
      </c>
      <c r="F183" s="19">
        <v>1.5276645</v>
      </c>
      <c r="G183" s="29">
        <v>3.3329316000000003E-5</v>
      </c>
      <c r="H183" s="29">
        <v>2.4725770000000001E-5</v>
      </c>
      <c r="I183" s="29">
        <v>0.34977149000000002</v>
      </c>
      <c r="J183" s="29">
        <v>0.14724889999999999</v>
      </c>
      <c r="K183">
        <v>2.0875840999999999</v>
      </c>
      <c r="L183">
        <v>-0.18174413</v>
      </c>
      <c r="O183" s="6"/>
    </row>
    <row r="184" spans="1:15" x14ac:dyDescent="0.15">
      <c r="A184" s="4" t="s">
        <v>75</v>
      </c>
      <c r="B184" s="15" t="s">
        <v>73</v>
      </c>
      <c r="C184" s="15">
        <v>38.289602000000002</v>
      </c>
      <c r="D184" s="15">
        <v>0</v>
      </c>
      <c r="E184" s="15">
        <v>27.165707999999999</v>
      </c>
      <c r="F184" s="15">
        <v>2.6036682999999998</v>
      </c>
      <c r="G184" s="4">
        <v>5.9677701999999997E-4</v>
      </c>
      <c r="H184" s="4">
        <v>7.2093557999999998E-4</v>
      </c>
      <c r="I184" s="4">
        <v>7.8443446999999997</v>
      </c>
      <c r="J184" s="4">
        <v>0.28694487000000002</v>
      </c>
      <c r="K184">
        <v>0.68148377999999998</v>
      </c>
      <c r="L184">
        <v>-0.29386585999999998</v>
      </c>
      <c r="O184" s="6"/>
    </row>
    <row r="185" spans="1:15" x14ac:dyDescent="0.15">
      <c r="A185" s="4" t="s">
        <v>76</v>
      </c>
      <c r="B185" s="15" t="s">
        <v>73</v>
      </c>
      <c r="C185" s="15">
        <v>34.812851999999999</v>
      </c>
      <c r="D185" s="15">
        <v>0</v>
      </c>
      <c r="E185" s="15">
        <v>31.852737000000001</v>
      </c>
      <c r="F185" s="19">
        <v>2.0711794000000001</v>
      </c>
      <c r="G185" s="29">
        <v>5.8566181000000003E-5</v>
      </c>
      <c r="H185" s="29">
        <v>4.2871789999999998E-5</v>
      </c>
      <c r="I185" s="29">
        <v>0.77839252000000003</v>
      </c>
      <c r="J185" s="29">
        <v>0.27477832000000002</v>
      </c>
      <c r="K185">
        <v>0.77247520999999997</v>
      </c>
      <c r="L185">
        <v>-0.93681212999999997</v>
      </c>
      <c r="O185" s="6"/>
    </row>
    <row r="186" spans="1:15" x14ac:dyDescent="0.15">
      <c r="A186" s="4" t="s">
        <v>77</v>
      </c>
      <c r="B186" s="15" t="s">
        <v>73</v>
      </c>
      <c r="C186" s="19">
        <v>1.5733682999999999E-10</v>
      </c>
      <c r="D186" s="15">
        <v>0</v>
      </c>
      <c r="E186" s="19">
        <v>1.1493204E-10</v>
      </c>
      <c r="F186" s="19">
        <v>4.2023217000000003E-11</v>
      </c>
      <c r="G186" s="29">
        <v>2.7532249000000001E-21</v>
      </c>
      <c r="H186" s="29">
        <v>1.3252468999999999E-21</v>
      </c>
      <c r="I186" s="29">
        <v>7.0167779000000003E-20</v>
      </c>
      <c r="J186" s="29">
        <v>4.0441883999999998E-16</v>
      </c>
      <c r="K186" s="62">
        <v>3.8117398E-13</v>
      </c>
      <c r="L186" s="62">
        <v>4.9927507000000002E-20</v>
      </c>
      <c r="O186" s="6"/>
    </row>
    <row r="187" spans="1:15" x14ac:dyDescent="0.15">
      <c r="A187" s="4" t="s">
        <v>38</v>
      </c>
      <c r="B187" s="15" t="s">
        <v>78</v>
      </c>
      <c r="C187" s="19">
        <v>7.507219E-7</v>
      </c>
      <c r="D187" s="15">
        <v>0</v>
      </c>
      <c r="E187" s="19">
        <v>6.9550959000000001E-7</v>
      </c>
      <c r="F187" s="19">
        <v>1.6701015E-8</v>
      </c>
      <c r="G187" s="29">
        <v>4.7014918999999997E-11</v>
      </c>
      <c r="H187" s="29">
        <v>8.4459467000000001E-12</v>
      </c>
      <c r="I187" s="29">
        <v>3.4773846000000001E-8</v>
      </c>
      <c r="J187" s="29">
        <v>2.2675027999999999E-9</v>
      </c>
      <c r="K187" s="62">
        <v>9.5935929000000007E-9</v>
      </c>
      <c r="L187" s="62">
        <v>-8.1791063000000008E-9</v>
      </c>
      <c r="O187" s="6"/>
    </row>
    <row r="188" spans="1:15" x14ac:dyDescent="0.15">
      <c r="A188" s="4" t="s">
        <v>39</v>
      </c>
      <c r="B188" s="15" t="s">
        <v>79</v>
      </c>
      <c r="C188" s="15">
        <v>1.6754577E-2</v>
      </c>
      <c r="D188" s="15">
        <v>0</v>
      </c>
      <c r="E188" s="15">
        <v>1.4982837000000001E-2</v>
      </c>
      <c r="F188" s="15">
        <v>3.9316702999999997E-4</v>
      </c>
      <c r="G188" s="29">
        <v>4.2598721999999996E-6</v>
      </c>
      <c r="H188" s="29">
        <v>2.9663602999999999E-7</v>
      </c>
      <c r="I188" s="4">
        <v>7.0403702000000005E-4</v>
      </c>
      <c r="J188" s="29">
        <v>4.5867354000000002E-5</v>
      </c>
      <c r="K188">
        <v>5.8245248000000005E-4</v>
      </c>
      <c r="L188" s="62">
        <v>4.1659784E-5</v>
      </c>
      <c r="O188" s="6"/>
    </row>
    <row r="189" spans="1:15" x14ac:dyDescent="0.15">
      <c r="A189" s="4" t="s">
        <v>40</v>
      </c>
      <c r="B189" s="15" t="s">
        <v>80</v>
      </c>
      <c r="C189" s="15">
        <v>5.0847600999999996E-4</v>
      </c>
      <c r="D189" s="15">
        <v>0</v>
      </c>
      <c r="E189" s="15">
        <v>4.5204301000000002E-4</v>
      </c>
      <c r="F189" s="19">
        <v>2.2150029999999998E-5</v>
      </c>
      <c r="G189" s="29">
        <v>3.4213049999999999E-10</v>
      </c>
      <c r="H189" s="29">
        <v>4.2444316999999999E-10</v>
      </c>
      <c r="I189" s="29">
        <v>3.3466643000000002E-6</v>
      </c>
      <c r="J189" s="29">
        <v>9.3483595E-7</v>
      </c>
      <c r="K189" s="62">
        <v>7.170577E-6</v>
      </c>
      <c r="L189" s="62">
        <v>2.2830131000000002E-5</v>
      </c>
      <c r="O189" s="6"/>
    </row>
    <row r="190" spans="1:15" x14ac:dyDescent="0.15">
      <c r="A190" s="4" t="s">
        <v>41</v>
      </c>
      <c r="B190" s="15" t="s">
        <v>81</v>
      </c>
      <c r="C190" s="15">
        <v>0.17772840000000001</v>
      </c>
      <c r="D190" s="15">
        <v>0</v>
      </c>
      <c r="E190" s="15">
        <v>0.164433</v>
      </c>
      <c r="F190" s="15">
        <v>3.2736042999999999E-3</v>
      </c>
      <c r="G190" s="29">
        <v>4.6790050000000001E-5</v>
      </c>
      <c r="H190" s="29">
        <v>3.2780546000000001E-6</v>
      </c>
      <c r="I190" s="4">
        <v>7.6185703000000004E-3</v>
      </c>
      <c r="J190" s="4">
        <v>4.4591720000000001E-4</v>
      </c>
      <c r="K190">
        <v>2.6725356E-3</v>
      </c>
      <c r="L190">
        <v>-7.6529151E-4</v>
      </c>
      <c r="O190" s="6"/>
    </row>
    <row r="191" spans="1:15" x14ac:dyDescent="0.15">
      <c r="A191" s="4" t="s">
        <v>42</v>
      </c>
      <c r="B191" s="15" t="s">
        <v>82</v>
      </c>
      <c r="C191" s="19">
        <v>3.6069971E-9</v>
      </c>
      <c r="D191" s="15">
        <v>0</v>
      </c>
      <c r="E191" s="19">
        <v>2.6402311E-9</v>
      </c>
      <c r="F191" s="19">
        <v>1.1456484000000001E-10</v>
      </c>
      <c r="G191" s="29">
        <v>2.8705111000000001E-14</v>
      </c>
      <c r="H191" s="29">
        <v>2.0794118999999999E-14</v>
      </c>
      <c r="I191" s="29">
        <v>5.2961846999999999E-10</v>
      </c>
      <c r="J191" s="29">
        <v>1.2490129E-11</v>
      </c>
      <c r="K191" s="62">
        <v>3.4439947999999998E-10</v>
      </c>
      <c r="L191" s="62">
        <v>-3.4356415000000003E-11</v>
      </c>
      <c r="O191" s="6"/>
    </row>
    <row r="192" spans="1:15" x14ac:dyDescent="0.15">
      <c r="A192" s="4" t="s">
        <v>83</v>
      </c>
      <c r="B192" s="15" t="s">
        <v>82</v>
      </c>
      <c r="C192" s="19">
        <v>4.5125367999999998E-22</v>
      </c>
      <c r="D192" s="15">
        <v>0</v>
      </c>
      <c r="E192" s="19">
        <v>0</v>
      </c>
      <c r="F192" s="19">
        <v>0</v>
      </c>
      <c r="G192" s="29">
        <v>0</v>
      </c>
      <c r="H192" s="29">
        <v>0</v>
      </c>
      <c r="I192" s="29">
        <v>0</v>
      </c>
      <c r="J192" s="29">
        <v>0</v>
      </c>
      <c r="K192" s="62">
        <v>4.5125367999999998E-22</v>
      </c>
      <c r="L192">
        <v>0</v>
      </c>
      <c r="O192" s="6"/>
    </row>
    <row r="193" spans="1:15" x14ac:dyDescent="0.15">
      <c r="A193" s="4" t="s">
        <v>84</v>
      </c>
      <c r="B193" s="15" t="s">
        <v>82</v>
      </c>
      <c r="C193" s="19">
        <v>2.5571642E-9</v>
      </c>
      <c r="D193" s="15">
        <v>0</v>
      </c>
      <c r="E193" s="19">
        <v>2.0201411E-9</v>
      </c>
      <c r="F193" s="19">
        <v>4.3732238E-11</v>
      </c>
      <c r="G193" s="29">
        <v>1.1267585E-14</v>
      </c>
      <c r="H193" s="29">
        <v>1.3587067E-14</v>
      </c>
      <c r="I193" s="29">
        <v>1.698481E-10</v>
      </c>
      <c r="J193" s="29">
        <v>2.9772681E-12</v>
      </c>
      <c r="K193" s="62">
        <v>3.1610654999999999E-10</v>
      </c>
      <c r="L193" s="62">
        <v>4.3341479999999997E-12</v>
      </c>
      <c r="O193" s="6"/>
    </row>
    <row r="194" spans="1:15" x14ac:dyDescent="0.15">
      <c r="A194" s="4" t="s">
        <v>85</v>
      </c>
      <c r="B194" s="15" t="s">
        <v>82</v>
      </c>
      <c r="C194" s="19">
        <v>1.0498329E-9</v>
      </c>
      <c r="D194" s="15">
        <v>0</v>
      </c>
      <c r="E194" s="19">
        <v>6.2009001999999996E-10</v>
      </c>
      <c r="F194" s="19">
        <v>7.0832600999999998E-11</v>
      </c>
      <c r="G194" s="29">
        <v>1.7437526E-14</v>
      </c>
      <c r="H194" s="29">
        <v>7.2070525000000006E-15</v>
      </c>
      <c r="I194" s="29">
        <v>3.5977036999999998E-10</v>
      </c>
      <c r="J194" s="29">
        <v>9.5128606999999999E-12</v>
      </c>
      <c r="K194" s="62">
        <v>2.8292930000000002E-11</v>
      </c>
      <c r="L194" s="62">
        <v>-3.8690563E-11</v>
      </c>
      <c r="O194" s="6"/>
    </row>
    <row r="195" spans="1:15" x14ac:dyDescent="0.15">
      <c r="A195" s="4" t="s">
        <v>43</v>
      </c>
      <c r="B195" s="15" t="s">
        <v>82</v>
      </c>
      <c r="C195" s="19">
        <v>1.3238753E-7</v>
      </c>
      <c r="D195" s="15">
        <v>0</v>
      </c>
      <c r="E195" s="19">
        <v>8.0262565999999996E-8</v>
      </c>
      <c r="F195" s="19">
        <v>3.8344963E-9</v>
      </c>
      <c r="G195" s="29">
        <v>2.9400435000000001E-12</v>
      </c>
      <c r="H195" s="29">
        <v>7.1869096999999995E-13</v>
      </c>
      <c r="I195" s="29">
        <v>1.2102267000000001E-8</v>
      </c>
      <c r="J195" s="29">
        <v>4.4160689999999998E-10</v>
      </c>
      <c r="K195" s="62">
        <v>3.4267225999999998E-8</v>
      </c>
      <c r="L195" s="62">
        <v>1.4757077E-9</v>
      </c>
      <c r="O195" s="6"/>
    </row>
    <row r="196" spans="1:15" x14ac:dyDescent="0.15">
      <c r="A196" s="4" t="s">
        <v>86</v>
      </c>
      <c r="B196" s="15" t="s">
        <v>82</v>
      </c>
      <c r="C196" s="19">
        <v>2.6242025999999999E-8</v>
      </c>
      <c r="D196" s="15">
        <v>0</v>
      </c>
      <c r="E196" s="19">
        <v>2.1296201999999999E-8</v>
      </c>
      <c r="F196" s="19">
        <v>1.7081771000000001E-9</v>
      </c>
      <c r="G196" s="29">
        <v>2.5034032999999999E-12</v>
      </c>
      <c r="H196" s="29">
        <v>2.2946214000000001E-13</v>
      </c>
      <c r="I196" s="29">
        <v>2.6125833999999999E-9</v>
      </c>
      <c r="J196" s="29">
        <v>2.1264534000000001E-10</v>
      </c>
      <c r="K196" s="62">
        <v>4.1342333E-10</v>
      </c>
      <c r="L196" s="62">
        <v>-3.7380082000000003E-12</v>
      </c>
      <c r="O196" s="6"/>
    </row>
    <row r="197" spans="1:15" x14ac:dyDescent="0.15">
      <c r="A197" s="4" t="s">
        <v>87</v>
      </c>
      <c r="B197" s="15" t="s">
        <v>82</v>
      </c>
      <c r="C197" s="19">
        <v>1.0313736E-7</v>
      </c>
      <c r="D197" s="15">
        <v>0</v>
      </c>
      <c r="E197" s="19">
        <v>5.6834413000000001E-8</v>
      </c>
      <c r="F197" s="19">
        <v>2.1008732999999998E-9</v>
      </c>
      <c r="G197" s="29">
        <v>4.2095518999999998E-13</v>
      </c>
      <c r="H197" s="29">
        <v>4.8718858999999998E-13</v>
      </c>
      <c r="I197" s="29">
        <v>9.4465150999999994E-9</v>
      </c>
      <c r="J197" s="29">
        <v>2.2715535000000001E-10</v>
      </c>
      <c r="K197" s="62">
        <v>3.3596375000000002E-8</v>
      </c>
      <c r="L197" s="62">
        <v>9.3112442999999997E-10</v>
      </c>
      <c r="O197" s="6"/>
    </row>
    <row r="198" spans="1:15" x14ac:dyDescent="0.15">
      <c r="A198" s="4" t="s">
        <v>88</v>
      </c>
      <c r="B198" s="15" t="s">
        <v>82</v>
      </c>
      <c r="C198" s="19">
        <v>3.4141018999999998E-9</v>
      </c>
      <c r="D198" s="15">
        <v>0</v>
      </c>
      <c r="E198" s="19">
        <v>2.3958047999999998E-9</v>
      </c>
      <c r="F198" s="19">
        <v>8.4355878000000005E-11</v>
      </c>
      <c r="G198" s="29">
        <v>2.1502846999999999E-14</v>
      </c>
      <c r="H198" s="29">
        <v>7.4680858999999994E-15</v>
      </c>
      <c r="I198" s="29">
        <v>1.5013108000000001E-10</v>
      </c>
      <c r="J198" s="29">
        <v>8.3219605999999994E-12</v>
      </c>
      <c r="K198" s="62">
        <v>2.7569602999999998E-10</v>
      </c>
      <c r="L198" s="62">
        <v>4.9976313999999997E-10</v>
      </c>
      <c r="O198" s="6"/>
    </row>
    <row r="199" spans="1:15" x14ac:dyDescent="0.15">
      <c r="A199" s="4" t="s">
        <v>44</v>
      </c>
      <c r="B199" s="15" t="s">
        <v>89</v>
      </c>
      <c r="C199" s="19">
        <v>0.30551785999999997</v>
      </c>
      <c r="D199" s="15">
        <v>0</v>
      </c>
      <c r="E199" s="19">
        <v>3.8992988999999999E-2</v>
      </c>
      <c r="F199" s="19">
        <v>0.19928493999999999</v>
      </c>
      <c r="G199" s="29">
        <v>5.1532654000000001E-6</v>
      </c>
      <c r="H199" s="29">
        <v>3.3429274000000001E-6</v>
      </c>
      <c r="I199" s="29">
        <v>7.5120990999999998E-2</v>
      </c>
      <c r="J199" s="29">
        <v>3.1257981999999997E-2</v>
      </c>
      <c r="K199">
        <v>5.3788108000000001E-2</v>
      </c>
      <c r="L199">
        <v>-9.2935642999999998E-2</v>
      </c>
      <c r="O199" s="6"/>
    </row>
    <row r="200" spans="1:15" x14ac:dyDescent="0.15">
      <c r="A200" s="4" t="s">
        <v>45</v>
      </c>
      <c r="B200" s="15" t="s">
        <v>90</v>
      </c>
      <c r="C200" s="19">
        <v>55.492491000000001</v>
      </c>
      <c r="D200" s="15">
        <v>0</v>
      </c>
      <c r="E200" s="15">
        <v>21.377478</v>
      </c>
      <c r="F200" s="15">
        <v>1.7417556999999999</v>
      </c>
      <c r="G200" s="4">
        <v>4.8683473999999998E-4</v>
      </c>
      <c r="H200" s="29">
        <v>5.8037308000000003E-4</v>
      </c>
      <c r="I200" s="29">
        <v>23.861554000000002</v>
      </c>
      <c r="J200" s="4">
        <v>0.29144154</v>
      </c>
      <c r="K200">
        <v>8.2820520000000002</v>
      </c>
      <c r="L200">
        <v>-6.2856226000000001E-2</v>
      </c>
      <c r="O200" s="6"/>
    </row>
    <row r="201" spans="1:15" x14ac:dyDescent="0.15">
      <c r="A201" s="4" t="s">
        <v>46</v>
      </c>
      <c r="B201" s="15" t="s">
        <v>91</v>
      </c>
      <c r="C201" s="19">
        <v>4.0162775000000001E-6</v>
      </c>
      <c r="D201" s="15">
        <v>0</v>
      </c>
      <c r="E201" s="19">
        <v>3.9756215000000002E-6</v>
      </c>
      <c r="F201" s="19">
        <v>8.6659363000000004E-10</v>
      </c>
      <c r="G201" s="29">
        <v>3.9538814E-15</v>
      </c>
      <c r="H201" s="29">
        <v>2.5894975E-15</v>
      </c>
      <c r="I201" s="29">
        <v>-1.0697455E-11</v>
      </c>
      <c r="J201" s="29">
        <v>9.5806882999999994E-11</v>
      </c>
      <c r="K201" s="62">
        <v>3.9778108000000002E-8</v>
      </c>
      <c r="L201" s="62">
        <v>-7.3798147999999997E-11</v>
      </c>
      <c r="O201" s="6"/>
    </row>
    <row r="202" spans="1:15" x14ac:dyDescent="0.15">
      <c r="A202" s="4" t="s">
        <v>47</v>
      </c>
      <c r="B202" s="15" t="s">
        <v>92</v>
      </c>
      <c r="C202" s="15">
        <v>4.7048056999999997E-2</v>
      </c>
      <c r="D202" s="15">
        <v>0</v>
      </c>
      <c r="E202" s="15">
        <v>4.3394909000000002E-2</v>
      </c>
      <c r="F202" s="15">
        <v>8.7795440000000005E-4</v>
      </c>
      <c r="G202" s="29">
        <v>7.7934566000000001E-6</v>
      </c>
      <c r="H202" s="29">
        <v>6.7530114999999995E-7</v>
      </c>
      <c r="I202" s="4">
        <v>2.4462513000000001E-3</v>
      </c>
      <c r="J202" s="4">
        <v>1.2120398E-4</v>
      </c>
      <c r="K202">
        <v>4.5113154000000003E-4</v>
      </c>
      <c r="L202">
        <v>-2.5186171999999998E-4</v>
      </c>
      <c r="O202" s="6"/>
    </row>
    <row r="203" spans="1:15" x14ac:dyDescent="0.15">
      <c r="A203" s="4" t="s">
        <v>48</v>
      </c>
      <c r="B203" s="15" t="s">
        <v>93</v>
      </c>
      <c r="C203" s="15">
        <v>55.848896000000003</v>
      </c>
      <c r="D203" s="15">
        <v>0</v>
      </c>
      <c r="E203" s="15">
        <v>34.729804999999999</v>
      </c>
      <c r="F203" s="15">
        <v>8.3151694000000003</v>
      </c>
      <c r="G203" s="4">
        <v>1.1596225000000001E-3</v>
      </c>
      <c r="H203" s="4">
        <v>1.1593107E-3</v>
      </c>
      <c r="I203" s="4">
        <v>17.692305000000001</v>
      </c>
      <c r="J203" s="4">
        <v>1.2813627999999999</v>
      </c>
      <c r="K203">
        <v>2.2433339000000001</v>
      </c>
      <c r="L203">
        <v>-8.4153984000000008</v>
      </c>
      <c r="O203" s="6"/>
    </row>
    <row r="204" spans="1:15" x14ac:dyDescent="0.15">
      <c r="A204" s="4" t="s">
        <v>49</v>
      </c>
      <c r="B204" s="15" t="s">
        <v>94</v>
      </c>
      <c r="C204" s="19">
        <v>2.8760314000000001E-5</v>
      </c>
      <c r="D204" s="15">
        <v>0</v>
      </c>
      <c r="E204" s="19">
        <v>2.2399463999999999E-5</v>
      </c>
      <c r="F204" s="19">
        <v>5.8108237000000003E-6</v>
      </c>
      <c r="G204" s="29">
        <v>1.3181157999999999E-10</v>
      </c>
      <c r="H204" s="29">
        <v>1.0151029000000001E-10</v>
      </c>
      <c r="I204" s="29">
        <v>2.2781660000000001E-7</v>
      </c>
      <c r="J204" s="29">
        <v>1.8669635000000001E-8</v>
      </c>
      <c r="K204" s="62">
        <v>2.4677681000000001E-7</v>
      </c>
      <c r="L204" s="62">
        <v>5.6529828999999999E-8</v>
      </c>
      <c r="O204" s="6"/>
    </row>
    <row r="205" spans="1:15" x14ac:dyDescent="0.15">
      <c r="A205" s="4" t="s">
        <v>50</v>
      </c>
      <c r="B205" s="15" t="s">
        <v>95</v>
      </c>
      <c r="C205" s="15">
        <v>3.3589055999999999</v>
      </c>
      <c r="D205" s="15">
        <v>0</v>
      </c>
      <c r="E205" s="15">
        <v>0.71100719999999995</v>
      </c>
      <c r="F205" s="15">
        <v>0.40450459</v>
      </c>
      <c r="G205" s="3">
        <v>7.5358221E-6</v>
      </c>
      <c r="H205" s="3">
        <v>8.3688606000000007E-6</v>
      </c>
      <c r="I205" s="2">
        <v>1.9528177</v>
      </c>
      <c r="J205" s="2">
        <v>1.9175746E-2</v>
      </c>
      <c r="K205">
        <v>0.14169335999999999</v>
      </c>
      <c r="L205">
        <v>0.12969107999999999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C48D0-BBF4-4814-81EA-D1A405043D04}">
  <dimension ref="A1:AD203"/>
  <sheetViews>
    <sheetView workbookViewId="0">
      <selection activeCell="A34" sqref="A34"/>
    </sheetView>
  </sheetViews>
  <sheetFormatPr baseColWidth="10" defaultColWidth="9" defaultRowHeight="13" x14ac:dyDescent="0.15"/>
  <cols>
    <col min="1" max="1" width="48.3984375" customWidth="1"/>
    <col min="2" max="2" width="22" style="8" customWidth="1"/>
    <col min="3" max="3" width="28.19921875" style="8" customWidth="1"/>
    <col min="4" max="4" width="17.3984375" style="8" customWidth="1"/>
    <col min="5" max="5" width="25.3984375" style="8" customWidth="1"/>
    <col min="6" max="6" width="23.3984375" style="8" customWidth="1"/>
    <col min="7" max="7" width="23.796875" customWidth="1"/>
    <col min="8" max="8" width="39.59765625" customWidth="1"/>
    <col min="9" max="9" width="27" customWidth="1"/>
    <col min="10" max="10" width="24.796875" customWidth="1"/>
    <col min="12" max="12" width="31.796875" customWidth="1"/>
    <col min="13" max="13" width="30.3984375" customWidth="1"/>
    <col min="14" max="14" width="23.59765625" customWidth="1"/>
    <col min="16" max="16" width="33" customWidth="1"/>
    <col min="17" max="26" width="19.3984375" customWidth="1"/>
  </cols>
  <sheetData>
    <row r="1" spans="1:30" ht="38.25" customHeight="1" x14ac:dyDescent="0.15">
      <c r="A1" s="96" t="s">
        <v>168</v>
      </c>
      <c r="B1" s="96"/>
      <c r="C1" s="96"/>
      <c r="D1" s="96"/>
      <c r="E1" s="96"/>
      <c r="F1" s="96"/>
      <c r="G1" s="96"/>
    </row>
    <row r="2" spans="1:30" ht="51.75" customHeight="1" x14ac:dyDescent="0.15">
      <c r="A2" s="36" t="s">
        <v>51</v>
      </c>
      <c r="B2" s="34" t="s">
        <v>32</v>
      </c>
      <c r="C2" s="34" t="s">
        <v>52</v>
      </c>
      <c r="D2" s="34" t="s">
        <v>53</v>
      </c>
      <c r="E2" s="34" t="str">
        <f>E174</f>
        <v>Fishing - fuel use</v>
      </c>
      <c r="F2" s="34" t="str">
        <f t="shared" ref="F2:AD2" si="0">F174</f>
        <v>Fishing - antifouling produstion and emission</v>
      </c>
      <c r="G2" s="34" t="str">
        <f t="shared" si="0"/>
        <v>Fishing - vessel, construction and EoL</v>
      </c>
      <c r="H2" s="34" t="str">
        <f t="shared" si="0"/>
        <v>Fishing gear production and loss to sea</v>
      </c>
      <c r="I2" s="34" t="str">
        <f t="shared" si="0"/>
        <v>Fishing gear waste handling</v>
      </c>
      <c r="J2" s="34" t="str">
        <f t="shared" si="0"/>
        <v>Fishing - refrigerant production and emissions</v>
      </c>
      <c r="K2" s="34" t="str">
        <f t="shared" si="0"/>
        <v>Fishing - Bait</v>
      </c>
      <c r="L2" s="34" t="str">
        <f t="shared" si="0"/>
        <v>Preparation - energy use</v>
      </c>
      <c r="M2" s="34" t="str">
        <f>M174</f>
        <v>Preparation - materials, infrastructure and waste</v>
      </c>
      <c r="N2" s="34" t="str">
        <f t="shared" si="0"/>
        <v>Storing and redistribution centre</v>
      </c>
      <c r="O2" s="34" t="str">
        <f t="shared" si="0"/>
        <v>Transport packaging cardboard</v>
      </c>
      <c r="P2" s="34" t="str">
        <f t="shared" si="0"/>
        <v>Transport packaging EPS</v>
      </c>
      <c r="Q2" s="34" t="str">
        <f t="shared" si="0"/>
        <v>Transport packaging Europallet</v>
      </c>
      <c r="R2" s="34" t="str">
        <f t="shared" si="0"/>
        <v>Packaging - consumer packaging</v>
      </c>
      <c r="S2" s="34" t="str">
        <f t="shared" si="0"/>
        <v>Transport - landing-preparation</v>
      </c>
      <c r="T2" s="34" t="str">
        <f t="shared" si="0"/>
        <v>Transport preparation-retailer</v>
      </c>
      <c r="U2" s="34" t="str">
        <f>U174</f>
        <v>Retailer energy use and refrigeration</v>
      </c>
      <c r="V2" s="34" t="str">
        <f t="shared" si="0"/>
        <v>Transport retailer to consumer</v>
      </c>
      <c r="W2" s="34" t="str">
        <f t="shared" si="0"/>
        <v>Consumption preparation of fish</v>
      </c>
      <c r="X2" s="34" t="str">
        <f t="shared" si="0"/>
        <v>EoL - Fish waste handling up to retailer</v>
      </c>
      <c r="Y2" s="34" t="str">
        <f t="shared" si="0"/>
        <v>EoL - Fish waste handling retailer and consumer</v>
      </c>
      <c r="Z2" s="34" t="str">
        <f t="shared" si="0"/>
        <v>EoL - Fish waste handling retailer and consumer</v>
      </c>
      <c r="AA2" s="34"/>
      <c r="AB2" s="34"/>
      <c r="AC2" s="34"/>
      <c r="AD2" s="34">
        <f t="shared" si="0"/>
        <v>0</v>
      </c>
    </row>
    <row r="3" spans="1:30" ht="28" x14ac:dyDescent="0.15">
      <c r="A3" s="35"/>
      <c r="B3" s="33"/>
      <c r="C3" s="33"/>
      <c r="D3" s="33"/>
      <c r="E3" s="54" t="str">
        <f>""&amp;TEXT(MIN(E4:E31),"0%")&amp;" to "&amp;TEXT(MAX(E4:E31),"0%")&amp;""</f>
        <v>0% to 87%</v>
      </c>
      <c r="F3" s="54" t="str">
        <f t="shared" ref="F3:Z3" si="1">""&amp;TEXT(MIN(F4:F31),"0%")&amp;" to "&amp;TEXT(MAX(F4:F31),"0%")&amp;""</f>
        <v>0% to 0%</v>
      </c>
      <c r="G3" s="54" t="str">
        <f t="shared" si="1"/>
        <v>0% to 81%</v>
      </c>
      <c r="H3" s="54" t="str">
        <f t="shared" si="1"/>
        <v>0% to 2%</v>
      </c>
      <c r="I3" s="54" t="str">
        <f t="shared" si="1"/>
        <v>0% to 0%</v>
      </c>
      <c r="J3" s="54" t="str">
        <f t="shared" si="1"/>
        <v>0% to 98%</v>
      </c>
      <c r="K3" s="54" t="str">
        <f t="shared" si="1"/>
        <v>0% to 0%</v>
      </c>
      <c r="L3" s="54" t="str">
        <f t="shared" si="1"/>
        <v>0% to 34%</v>
      </c>
      <c r="M3" s="54" t="str">
        <f t="shared" si="1"/>
        <v>0% to 27%</v>
      </c>
      <c r="N3" s="54" t="str">
        <f t="shared" si="1"/>
        <v>0% to 0%</v>
      </c>
      <c r="O3" s="54" t="str">
        <f t="shared" si="1"/>
        <v>0% to 2%</v>
      </c>
      <c r="P3" s="54" t="str">
        <f t="shared" si="1"/>
        <v>0% to 4%</v>
      </c>
      <c r="Q3" s="54" t="str">
        <f t="shared" si="1"/>
        <v>0% to 0%</v>
      </c>
      <c r="R3" s="54" t="str">
        <f t="shared" si="1"/>
        <v>0% to 30%</v>
      </c>
      <c r="S3" s="54" t="str">
        <f t="shared" si="1"/>
        <v>0% to 0%</v>
      </c>
      <c r="T3" s="54" t="str">
        <f t="shared" si="1"/>
        <v>0% to 0%</v>
      </c>
      <c r="U3" s="54" t="str">
        <f t="shared" si="1"/>
        <v>0% to 31%</v>
      </c>
      <c r="V3" s="54" t="str">
        <f t="shared" si="1"/>
        <v>0% to 0%</v>
      </c>
      <c r="W3" s="54" t="str">
        <f t="shared" si="1"/>
        <v>0% to 26%</v>
      </c>
      <c r="X3" s="54" t="str">
        <f t="shared" si="1"/>
        <v>0% to 5%</v>
      </c>
      <c r="Y3" s="54" t="str">
        <f t="shared" si="1"/>
        <v>0% to 43%</v>
      </c>
      <c r="Z3" s="54" t="str">
        <f t="shared" si="1"/>
        <v>0% to 54%</v>
      </c>
    </row>
    <row r="4" spans="1:30" x14ac:dyDescent="0.15">
      <c r="A4" s="15" t="str">
        <f t="shared" ref="A4:B31" si="2">A175</f>
        <v>Acidification</v>
      </c>
      <c r="B4" s="15" t="str">
        <f t="shared" si="2"/>
        <v>mol H+ eq</v>
      </c>
      <c r="C4" s="15">
        <f>SUM(B128:ZZ128)</f>
        <v>4.1524846792099994E-2</v>
      </c>
      <c r="D4" s="15">
        <f>C175</f>
        <v>3.9336111E-2</v>
      </c>
      <c r="E4" s="23">
        <f>B128/$C4</f>
        <v>0.68798267078579722</v>
      </c>
      <c r="F4" s="23">
        <f t="shared" ref="F4:F26" si="3">C128/$C4</f>
        <v>0</v>
      </c>
      <c r="G4" s="23">
        <f t="shared" ref="G4:G26" si="4">D128/$C4</f>
        <v>0.1030884381448073</v>
      </c>
      <c r="H4" s="23">
        <f t="shared" ref="H4:H26" si="5">E128/$C4</f>
        <v>8.1633334301546515E-3</v>
      </c>
      <c r="I4" s="23">
        <f t="shared" ref="I4:I26" si="6">F128/$C4</f>
        <v>1.0914158510181955E-4</v>
      </c>
      <c r="J4" s="23">
        <f t="shared" ref="J4:J26" si="7">G128/$C4</f>
        <v>4.5494951720313403E-3</v>
      </c>
      <c r="K4" s="23">
        <f t="shared" ref="K4:K26" si="8">H128/$C4</f>
        <v>3.8591571644398543E-3</v>
      </c>
      <c r="L4" s="23">
        <f t="shared" ref="L4:L26" si="9">I128/$C4</f>
        <v>3.4410303959793095E-2</v>
      </c>
      <c r="M4" s="23">
        <f t="shared" ref="M4:M26" si="10">J128/$C4</f>
        <v>4.1279964465181654E-3</v>
      </c>
      <c r="N4" s="23">
        <f t="shared" ref="N4:N26" si="11">K128/$C4</f>
        <v>8.5044626839462614E-5</v>
      </c>
      <c r="O4" s="23">
        <f t="shared" ref="O4:O26" si="12">L128/$C4</f>
        <v>5.7574095624474061E-3</v>
      </c>
      <c r="P4" s="23">
        <f t="shared" ref="P4:P26" si="13">M128/$C4</f>
        <v>3.2873867225434381E-3</v>
      </c>
      <c r="Q4" s="23">
        <f t="shared" ref="Q4:Q26" si="14">N128/$C4</f>
        <v>4.9153893576515647E-5</v>
      </c>
      <c r="R4" s="23">
        <f t="shared" ref="R4:R26" si="15">O128/$C4</f>
        <v>8.4541443766816687E-2</v>
      </c>
      <c r="S4" s="23">
        <f t="shared" ref="S4:S26" si="16">P128/$C4</f>
        <v>1.0267775390832157E-5</v>
      </c>
      <c r="T4" s="23">
        <f t="shared" ref="T4:T26" si="17">Q128/$C4</f>
        <v>2.0693365451825767E-4</v>
      </c>
      <c r="U4" s="23">
        <f t="shared" ref="U4:U26" si="18">R128/$C4</f>
        <v>5.91371236670567E-3</v>
      </c>
      <c r="V4" s="23">
        <f t="shared" ref="V4:V26" si="19">S128/$C4</f>
        <v>7.3954165692051121E-5</v>
      </c>
      <c r="W4" s="23">
        <f t="shared" ref="W4:W26" si="20">T128/$C4</f>
        <v>2.0058637763799368E-2</v>
      </c>
      <c r="X4" s="23">
        <f t="shared" ref="X4:X26" si="21">U128/$C4</f>
        <v>6.7341363449220405E-3</v>
      </c>
      <c r="Y4" s="23">
        <f t="shared" ref="Y4:Y26" si="22">V128/$C4</f>
        <v>1.2031126388045965E-2</v>
      </c>
      <c r="Z4" s="23">
        <f t="shared" ref="Z4:Z26" si="23">W128/$C4</f>
        <v>1.4960256280058957E-2</v>
      </c>
    </row>
    <row r="5" spans="1:30" x14ac:dyDescent="0.15">
      <c r="A5" s="15" t="str">
        <f t="shared" si="2"/>
        <v>Climate change</v>
      </c>
      <c r="B5" s="15" t="str">
        <f t="shared" si="2"/>
        <v>kg CO2 eq</v>
      </c>
      <c r="C5" s="15">
        <f t="shared" ref="C5:C31" si="24">SUM(B129:ZZ129)</f>
        <v>5.9457664613350003</v>
      </c>
      <c r="D5" s="15">
        <f t="shared" ref="D5:D31" si="25">C176</f>
        <v>5.5597966999999997</v>
      </c>
      <c r="E5" s="23">
        <f t="shared" ref="E5:E26" si="26">B129/$C5</f>
        <v>0.42567559900960578</v>
      </c>
      <c r="F5" s="23">
        <f t="shared" si="3"/>
        <v>0</v>
      </c>
      <c r="G5" s="23">
        <f t="shared" si="4"/>
        <v>6.0531144696051663E-2</v>
      </c>
      <c r="H5" s="23">
        <f t="shared" si="5"/>
        <v>1.4631989259205832E-2</v>
      </c>
      <c r="I5" s="23">
        <f t="shared" si="6"/>
        <v>1.3306670471250834E-3</v>
      </c>
      <c r="J5" s="23">
        <f t="shared" si="7"/>
        <v>4.1552212251627488E-2</v>
      </c>
      <c r="K5" s="23">
        <f t="shared" si="8"/>
        <v>2.3877767639081332E-3</v>
      </c>
      <c r="L5" s="23">
        <f t="shared" si="9"/>
        <v>7.9483574249549216E-2</v>
      </c>
      <c r="M5" s="23">
        <f t="shared" si="10"/>
        <v>7.7456834706655315E-3</v>
      </c>
      <c r="N5" s="23">
        <f t="shared" si="11"/>
        <v>2.4404417991119701E-4</v>
      </c>
      <c r="O5" s="23">
        <f t="shared" si="12"/>
        <v>5.3991229236393795E-3</v>
      </c>
      <c r="P5" s="23">
        <f t="shared" si="13"/>
        <v>2.575468629583838E-2</v>
      </c>
      <c r="Q5" s="23">
        <f t="shared" si="14"/>
        <v>5.3012721244558936E-4</v>
      </c>
      <c r="R5" s="23">
        <f t="shared" si="15"/>
        <v>0.17820052416961266</v>
      </c>
      <c r="S5" s="23">
        <f t="shared" si="16"/>
        <v>1.2574731195078377E-5</v>
      </c>
      <c r="T5" s="23">
        <f t="shared" si="17"/>
        <v>2.2751234997149062E-4</v>
      </c>
      <c r="U5" s="23">
        <f t="shared" si="18"/>
        <v>8.5140279775862179E-2</v>
      </c>
      <c r="V5" s="23">
        <f t="shared" si="19"/>
        <v>1.2017892472681498E-4</v>
      </c>
      <c r="W5" s="23">
        <f t="shared" si="20"/>
        <v>3.6178111165116669E-2</v>
      </c>
      <c r="X5" s="23">
        <f t="shared" si="21"/>
        <v>3.0805347164421733E-2</v>
      </c>
      <c r="Y5" s="23">
        <f t="shared" si="22"/>
        <v>1.8047299822116938E-3</v>
      </c>
      <c r="Z5" s="23">
        <f t="shared" si="23"/>
        <v>2.2441143773084065E-3</v>
      </c>
    </row>
    <row r="6" spans="1:30" x14ac:dyDescent="0.15">
      <c r="A6" s="15" t="str">
        <f t="shared" si="2"/>
        <v>Climate change - Biogenic</v>
      </c>
      <c r="B6" s="15" t="str">
        <f t="shared" si="2"/>
        <v>kg CO2 eq</v>
      </c>
      <c r="C6" s="15">
        <f t="shared" si="24"/>
        <v>0.85537756254622999</v>
      </c>
      <c r="D6" s="15">
        <f t="shared" si="25"/>
        <v>0.39288368000000001</v>
      </c>
      <c r="E6" s="23">
        <f t="shared" si="26"/>
        <v>5.172513044215927E-3</v>
      </c>
      <c r="F6" s="23">
        <f t="shared" si="3"/>
        <v>0</v>
      </c>
      <c r="G6" s="23">
        <f t="shared" si="4"/>
        <v>2.0853438038405344E-3</v>
      </c>
      <c r="H6" s="23">
        <f t="shared" si="5"/>
        <v>1.0148966935908858E-3</v>
      </c>
      <c r="I6" s="23">
        <f t="shared" si="6"/>
        <v>4.4905733657146295E-6</v>
      </c>
      <c r="J6" s="23">
        <f t="shared" si="7"/>
        <v>1.2776238796197505E-5</v>
      </c>
      <c r="K6" s="23">
        <f t="shared" si="8"/>
        <v>2.9014597864973407E-5</v>
      </c>
      <c r="L6" s="23">
        <f t="shared" si="9"/>
        <v>1.9007378392768269E-3</v>
      </c>
      <c r="M6" s="23">
        <f t="shared" si="10"/>
        <v>1.2341940521066021E-2</v>
      </c>
      <c r="N6" s="23">
        <f t="shared" si="11"/>
        <v>4.7379823570962133E-6</v>
      </c>
      <c r="O6" s="23">
        <f t="shared" si="12"/>
        <v>1.7454883847497533E-4</v>
      </c>
      <c r="P6" s="23">
        <f t="shared" si="13"/>
        <v>2.3840882544657389E-5</v>
      </c>
      <c r="Q6" s="23">
        <f t="shared" si="14"/>
        <v>2.650296195812918E-6</v>
      </c>
      <c r="R6" s="23">
        <f t="shared" si="15"/>
        <v>1.0686035267035642E-3</v>
      </c>
      <c r="S6" s="23">
        <f t="shared" si="16"/>
        <v>2.0222768000259653E-7</v>
      </c>
      <c r="T6" s="23">
        <f t="shared" si="17"/>
        <v>1.7036414839572562E-7</v>
      </c>
      <c r="U6" s="23">
        <f t="shared" si="18"/>
        <v>8.4449789383031536E-4</v>
      </c>
      <c r="V6" s="23">
        <f t="shared" si="19"/>
        <v>8.9429063082147072E-7</v>
      </c>
      <c r="W6" s="23">
        <f t="shared" si="20"/>
        <v>5.1497363186469225E-4</v>
      </c>
      <c r="X6" s="23">
        <f t="shared" si="21"/>
        <v>2.339513552404929E-4</v>
      </c>
      <c r="Y6" s="23">
        <f t="shared" si="22"/>
        <v>0.43440402960057473</v>
      </c>
      <c r="Z6" s="23">
        <f t="shared" si="23"/>
        <v>0.54016518579773731</v>
      </c>
    </row>
    <row r="7" spans="1:30" x14ac:dyDescent="0.15">
      <c r="A7" s="15" t="str">
        <f t="shared" si="2"/>
        <v>Climate change - Fossil</v>
      </c>
      <c r="B7" s="15" t="str">
        <f t="shared" si="2"/>
        <v>kg CO2 eq</v>
      </c>
      <c r="C7" s="15">
        <f t="shared" si="24"/>
        <v>6.6484911073190016</v>
      </c>
      <c r="D7" s="15">
        <f t="shared" si="25"/>
        <v>5.1061021999999996</v>
      </c>
      <c r="E7" s="23">
        <f t="shared" si="26"/>
        <v>0.37733134624160231</v>
      </c>
      <c r="F7" s="23">
        <f t="shared" si="3"/>
        <v>0</v>
      </c>
      <c r="G7" s="23">
        <f t="shared" si="4"/>
        <v>4.8593538712016E-2</v>
      </c>
      <c r="H7" s="23">
        <f t="shared" si="5"/>
        <v>1.2950608282413805E-2</v>
      </c>
      <c r="I7" s="23">
        <f t="shared" si="6"/>
        <v>1.1907118731474542E-3</v>
      </c>
      <c r="J7" s="23">
        <f t="shared" si="7"/>
        <v>3.7157996605882586E-2</v>
      </c>
      <c r="K7" s="23">
        <f t="shared" si="8"/>
        <v>2.1165954459213513E-3</v>
      </c>
      <c r="L7" s="23">
        <f t="shared" si="9"/>
        <v>7.0767544455621251E-2</v>
      </c>
      <c r="M7" s="23">
        <f t="shared" si="10"/>
        <v>5.3323709737646136E-3</v>
      </c>
      <c r="N7" s="23">
        <f t="shared" si="11"/>
        <v>2.1746780986265483E-4</v>
      </c>
      <c r="O7" s="23">
        <f t="shared" si="12"/>
        <v>4.7587677398215318E-3</v>
      </c>
      <c r="P7" s="23">
        <f t="shared" si="13"/>
        <v>2.3033739163976025E-2</v>
      </c>
      <c r="Q7" s="23">
        <f t="shared" si="14"/>
        <v>4.7512956684600598E-4</v>
      </c>
      <c r="R7" s="23">
        <f t="shared" si="15"/>
        <v>0.15918441988061457</v>
      </c>
      <c r="S7" s="23">
        <f t="shared" si="16"/>
        <v>1.116574088792537E-5</v>
      </c>
      <c r="T7" s="23">
        <f t="shared" si="17"/>
        <v>2.0337306287610313E-4</v>
      </c>
      <c r="U7" s="23">
        <f t="shared" si="18"/>
        <v>7.6020506283539402E-2</v>
      </c>
      <c r="V7" s="23">
        <f t="shared" si="19"/>
        <v>1.0688999632076997E-4</v>
      </c>
      <c r="W7" s="23">
        <f t="shared" si="20"/>
        <v>3.1287076517408564E-2</v>
      </c>
      <c r="X7" s="23">
        <f t="shared" si="21"/>
        <v>2.7511246844963838E-2</v>
      </c>
      <c r="Y7" s="23">
        <f t="shared" si="22"/>
        <v>5.4268567736039879E-2</v>
      </c>
      <c r="Z7" s="23">
        <f t="shared" si="23"/>
        <v>6.7480937066473165E-2</v>
      </c>
    </row>
    <row r="8" spans="1:30" x14ac:dyDescent="0.15">
      <c r="A8" s="15" t="str">
        <f t="shared" si="2"/>
        <v>Climate change - Land Use and LU Change</v>
      </c>
      <c r="B8" s="15" t="str">
        <f t="shared" si="2"/>
        <v>kg CO2 eq</v>
      </c>
      <c r="C8" s="15">
        <f t="shared" si="24"/>
        <v>6.1063833711749997E-2</v>
      </c>
      <c r="D8" s="15">
        <f t="shared" si="25"/>
        <v>6.0810778000000003E-2</v>
      </c>
      <c r="E8" s="23">
        <f t="shared" si="26"/>
        <v>0.29246720872953497</v>
      </c>
      <c r="F8" s="23">
        <f t="shared" si="3"/>
        <v>0</v>
      </c>
      <c r="G8" s="23">
        <f t="shared" si="4"/>
        <v>0.57393356868873235</v>
      </c>
      <c r="H8" s="23">
        <f t="shared" si="5"/>
        <v>4.6291158418638214E-4</v>
      </c>
      <c r="I8" s="23">
        <f t="shared" si="6"/>
        <v>1.2456724934609428E-5</v>
      </c>
      <c r="J8" s="23">
        <f t="shared" si="7"/>
        <v>6.8951139227110537E-5</v>
      </c>
      <c r="K8" s="23">
        <f t="shared" si="8"/>
        <v>1.6405601140749115E-3</v>
      </c>
      <c r="L8" s="23">
        <f t="shared" si="9"/>
        <v>7.6565512117532765E-3</v>
      </c>
      <c r="M8" s="23">
        <f t="shared" si="10"/>
        <v>7.3343293857722799E-4</v>
      </c>
      <c r="N8" s="23">
        <f t="shared" si="11"/>
        <v>1.8735546565918568E-5</v>
      </c>
      <c r="O8" s="23">
        <f t="shared" si="12"/>
        <v>5.1420584151692528E-3</v>
      </c>
      <c r="P8" s="23">
        <f t="shared" si="13"/>
        <v>1.9854059699607674E-4</v>
      </c>
      <c r="Q8" s="23">
        <f t="shared" si="14"/>
        <v>7.5577157860495887E-5</v>
      </c>
      <c r="R8" s="23">
        <f t="shared" si="15"/>
        <v>4.7228243375834235E-3</v>
      </c>
      <c r="S8" s="23">
        <f t="shared" si="16"/>
        <v>5.8644441109024698E-6</v>
      </c>
      <c r="T8" s="23">
        <f t="shared" si="17"/>
        <v>7.6241418479825373E-6</v>
      </c>
      <c r="U8" s="23">
        <f t="shared" si="18"/>
        <v>1.3133141358035725E-3</v>
      </c>
      <c r="V8" s="23">
        <f t="shared" si="19"/>
        <v>5.1318091405666407E-5</v>
      </c>
      <c r="W8" s="23">
        <f t="shared" si="20"/>
        <v>0.10897203787451652</v>
      </c>
      <c r="X8" s="23">
        <f t="shared" si="21"/>
        <v>8.6793617069938001E-4</v>
      </c>
      <c r="Y8" s="23">
        <f t="shared" si="22"/>
        <v>7.3481408343619836E-4</v>
      </c>
      <c r="Z8" s="23">
        <f t="shared" si="23"/>
        <v>9.1371387298377015E-4</v>
      </c>
    </row>
    <row r="9" spans="1:30" x14ac:dyDescent="0.15">
      <c r="A9" s="15" t="str">
        <f t="shared" si="2"/>
        <v>Ecotoxicity, freshwater - part 1</v>
      </c>
      <c r="B9" s="15" t="str">
        <f t="shared" si="2"/>
        <v>CTUe</v>
      </c>
      <c r="C9" s="15">
        <f t="shared" si="24"/>
        <v>72.592182897139992</v>
      </c>
      <c r="D9" s="15">
        <f t="shared" si="25"/>
        <v>70.261030000000005</v>
      </c>
      <c r="E9" s="23">
        <f t="shared" si="26"/>
        <v>0.34199176838609846</v>
      </c>
      <c r="F9" s="23">
        <f t="shared" si="3"/>
        <v>5.2042390092512861E-23</v>
      </c>
      <c r="G9" s="23">
        <f t="shared" si="4"/>
        <v>0.4227694053984582</v>
      </c>
      <c r="H9" s="23">
        <f t="shared" si="5"/>
        <v>1.2136940023534017E-2</v>
      </c>
      <c r="I9" s="23">
        <f t="shared" si="6"/>
        <v>1.8205766065371601E-4</v>
      </c>
      <c r="J9" s="23">
        <f t="shared" si="7"/>
        <v>6.2430307494976177E-4</v>
      </c>
      <c r="K9" s="23">
        <f t="shared" si="8"/>
        <v>1.9183622043343531E-3</v>
      </c>
      <c r="L9" s="23">
        <f t="shared" si="9"/>
        <v>3.5414806352397021E-2</v>
      </c>
      <c r="M9" s="23">
        <f t="shared" si="10"/>
        <v>9.1610242791886152E-3</v>
      </c>
      <c r="N9" s="23">
        <f t="shared" si="11"/>
        <v>8.8062501289678941E-5</v>
      </c>
      <c r="O9" s="23">
        <f t="shared" si="12"/>
        <v>2.5941875899618307E-3</v>
      </c>
      <c r="P9" s="23">
        <f t="shared" si="13"/>
        <v>2.2945469243708667E-2</v>
      </c>
      <c r="Q9" s="23">
        <f t="shared" si="14"/>
        <v>3.7093098630404827E-5</v>
      </c>
      <c r="R9" s="23">
        <f t="shared" si="15"/>
        <v>9.0618838523165143E-2</v>
      </c>
      <c r="S9" s="23">
        <f t="shared" si="16"/>
        <v>8.6689706092967393E-6</v>
      </c>
      <c r="T9" s="23">
        <f t="shared" si="17"/>
        <v>1.0319163994027145E-5</v>
      </c>
      <c r="U9" s="23">
        <f t="shared" si="18"/>
        <v>6.443755943567709E-3</v>
      </c>
      <c r="V9" s="23">
        <f t="shared" si="19"/>
        <v>1.0891369407092861E-4</v>
      </c>
      <c r="W9" s="23">
        <f t="shared" si="20"/>
        <v>3.3686587210981139E-2</v>
      </c>
      <c r="X9" s="23">
        <f t="shared" si="21"/>
        <v>6.9111413926053172E-3</v>
      </c>
      <c r="Y9" s="23">
        <f t="shared" si="22"/>
        <v>5.5041233649930901E-3</v>
      </c>
      <c r="Z9" s="23">
        <f t="shared" si="23"/>
        <v>6.8441719228087075E-3</v>
      </c>
    </row>
    <row r="10" spans="1:30" x14ac:dyDescent="0.15">
      <c r="A10" s="15" t="str">
        <f t="shared" si="2"/>
        <v>Ecotoxicity, freshwater - part 2</v>
      </c>
      <c r="B10" s="15" t="str">
        <f t="shared" si="2"/>
        <v>CTUe</v>
      </c>
      <c r="C10" s="15">
        <f t="shared" si="24"/>
        <v>7.9371447775285029</v>
      </c>
      <c r="D10" s="15">
        <f t="shared" si="25"/>
        <v>7.4230573</v>
      </c>
      <c r="E10" s="23">
        <f t="shared" si="26"/>
        <v>8.3433131001322713E-2</v>
      </c>
      <c r="F10" s="23">
        <f t="shared" si="3"/>
        <v>1.1827112221232618E-8</v>
      </c>
      <c r="G10" s="23">
        <f t="shared" si="4"/>
        <v>0.34857950529428455</v>
      </c>
      <c r="H10" s="23">
        <f t="shared" si="5"/>
        <v>7.2538773845987397E-3</v>
      </c>
      <c r="I10" s="23">
        <f t="shared" si="6"/>
        <v>7.0031620384916664E-5</v>
      </c>
      <c r="J10" s="23">
        <f t="shared" si="7"/>
        <v>3.5197529820917613E-4</v>
      </c>
      <c r="K10" s="23">
        <f t="shared" si="8"/>
        <v>4.680082452970804E-4</v>
      </c>
      <c r="L10" s="23">
        <f t="shared" si="9"/>
        <v>9.495737461332876E-2</v>
      </c>
      <c r="M10" s="23">
        <f t="shared" si="10"/>
        <v>9.7276117752814584E-2</v>
      </c>
      <c r="N10" s="23">
        <f t="shared" si="11"/>
        <v>2.3678803306208823E-4</v>
      </c>
      <c r="O10" s="23">
        <f t="shared" si="12"/>
        <v>5.9553246570259195E-3</v>
      </c>
      <c r="P10" s="23">
        <f t="shared" si="13"/>
        <v>2.4930505307176175E-3</v>
      </c>
      <c r="Q10" s="23">
        <f t="shared" si="14"/>
        <v>5.1387097178162227E-5</v>
      </c>
      <c r="R10" s="23">
        <f t="shared" si="15"/>
        <v>3.5670683594127402E-2</v>
      </c>
      <c r="S10" s="23">
        <f t="shared" si="16"/>
        <v>3.9865616524450966E-6</v>
      </c>
      <c r="T10" s="23">
        <f t="shared" si="17"/>
        <v>3.3277921394076711E-6</v>
      </c>
      <c r="U10" s="23">
        <f t="shared" si="18"/>
        <v>1.9385943473732667E-2</v>
      </c>
      <c r="V10" s="23">
        <f t="shared" si="19"/>
        <v>2.8718466953676709E-5</v>
      </c>
      <c r="W10" s="23">
        <f t="shared" si="20"/>
        <v>0.26215170043148778</v>
      </c>
      <c r="X10" s="23">
        <f t="shared" si="21"/>
        <v>7.8342362074643023E-3</v>
      </c>
      <c r="Y10" s="23">
        <f t="shared" si="22"/>
        <v>1.5063687680046307E-2</v>
      </c>
      <c r="Z10" s="23">
        <f t="shared" si="23"/>
        <v>1.8731132437059306E-2</v>
      </c>
    </row>
    <row r="11" spans="1:30" x14ac:dyDescent="0.15">
      <c r="A11" s="15" t="str">
        <f t="shared" si="2"/>
        <v>Ecotoxicity, freshwater - inorganics</v>
      </c>
      <c r="B11" s="15" t="str">
        <f t="shared" si="2"/>
        <v>CTUe</v>
      </c>
      <c r="C11" s="15">
        <f t="shared" si="24"/>
        <v>38.897759345399997</v>
      </c>
      <c r="D11" s="15">
        <f t="shared" si="25"/>
        <v>38.289602000000002</v>
      </c>
      <c r="E11" s="23">
        <f t="shared" si="26"/>
        <v>0.61953815349649122</v>
      </c>
      <c r="F11" s="23">
        <f t="shared" si="3"/>
        <v>0</v>
      </c>
      <c r="G11" s="23">
        <f t="shared" si="4"/>
        <v>7.1515340390139223E-2</v>
      </c>
      <c r="H11" s="23">
        <f t="shared" si="5"/>
        <v>3.0215403657665721E-3</v>
      </c>
      <c r="I11" s="23">
        <f t="shared" si="6"/>
        <v>1.8743286304130502E-4</v>
      </c>
      <c r="J11" s="23">
        <f t="shared" si="7"/>
        <v>1.024643107231146E-3</v>
      </c>
      <c r="K11" s="23">
        <f t="shared" si="8"/>
        <v>3.4752258812559612E-3</v>
      </c>
      <c r="L11" s="23">
        <f t="shared" si="9"/>
        <v>4.1505601535141531E-2</v>
      </c>
      <c r="M11" s="23">
        <f t="shared" si="10"/>
        <v>2.5327574044866078E-2</v>
      </c>
      <c r="N11" s="23">
        <f t="shared" si="11"/>
        <v>1.0302766450926505E-4</v>
      </c>
      <c r="O11" s="23">
        <f t="shared" si="12"/>
        <v>5.8118499318325009E-3</v>
      </c>
      <c r="P11" s="23">
        <f t="shared" si="13"/>
        <v>4.3067676087057478E-2</v>
      </c>
      <c r="Q11" s="23">
        <f t="shared" si="14"/>
        <v>7.8141105070090604E-5</v>
      </c>
      <c r="R11" s="23">
        <f t="shared" si="15"/>
        <v>0.15270805568142468</v>
      </c>
      <c r="S11" s="23">
        <f t="shared" si="16"/>
        <v>1.5317192815900825E-5</v>
      </c>
      <c r="T11" s="23">
        <f t="shared" si="17"/>
        <v>1.8559118369510198E-5</v>
      </c>
      <c r="U11" s="23">
        <f t="shared" si="18"/>
        <v>8.4549631015929678E-3</v>
      </c>
      <c r="V11" s="23">
        <f t="shared" si="19"/>
        <v>1.9897821443319973E-4</v>
      </c>
      <c r="W11" s="23">
        <f t="shared" si="20"/>
        <v>1.6242830451742126E-2</v>
      </c>
      <c r="X11" s="23">
        <f t="shared" si="21"/>
        <v>7.6011553101185333E-3</v>
      </c>
      <c r="Y11" s="23">
        <f t="shared" si="22"/>
        <v>4.6327696770356709E-5</v>
      </c>
      <c r="Z11" s="23">
        <f t="shared" si="23"/>
        <v>5.7606760330399115E-5</v>
      </c>
    </row>
    <row r="12" spans="1:30" x14ac:dyDescent="0.15">
      <c r="A12" s="15" t="str">
        <f t="shared" si="2"/>
        <v>Ecotoxicity, freshwater - metals</v>
      </c>
      <c r="B12" s="15" t="str">
        <f t="shared" si="2"/>
        <v>CTUe</v>
      </c>
      <c r="C12" s="15">
        <f t="shared" si="24"/>
        <v>37.553403501091012</v>
      </c>
      <c r="D12" s="15">
        <f t="shared" si="25"/>
        <v>34.812851999999999</v>
      </c>
      <c r="E12" s="23">
        <f t="shared" si="26"/>
        <v>1.9258054998370234E-2</v>
      </c>
      <c r="F12" s="23">
        <f t="shared" si="3"/>
        <v>1.4366367351612381E-22</v>
      </c>
      <c r="G12" s="23">
        <f t="shared" si="4"/>
        <v>0.80737182713995947</v>
      </c>
      <c r="H12" s="23">
        <f t="shared" si="5"/>
        <v>2.1435284287258112E-2</v>
      </c>
      <c r="I12" s="23">
        <f t="shared" si="6"/>
        <v>1.8074244588250991E-4</v>
      </c>
      <c r="J12" s="23">
        <f t="shared" si="7"/>
        <v>2.0596971456329611E-4</v>
      </c>
      <c r="K12" s="23">
        <f t="shared" si="8"/>
        <v>1.0802577454483301E-4</v>
      </c>
      <c r="L12" s="23">
        <f t="shared" si="9"/>
        <v>4.5333480890767747E-2</v>
      </c>
      <c r="M12" s="23">
        <f t="shared" si="10"/>
        <v>9.7063577736545299E-3</v>
      </c>
      <c r="N12" s="23">
        <f t="shared" si="11"/>
        <v>1.1307175659528804E-4</v>
      </c>
      <c r="O12" s="23">
        <f t="shared" si="12"/>
        <v>1.9743266944591585E-5</v>
      </c>
      <c r="P12" s="23">
        <f t="shared" si="13"/>
        <v>2.0694344255039953E-4</v>
      </c>
      <c r="Q12" s="23">
        <f t="shared" si="14"/>
        <v>1.7101984111276135E-4</v>
      </c>
      <c r="R12" s="23">
        <f t="shared" si="15"/>
        <v>2.1085835801194292E-2</v>
      </c>
      <c r="S12" s="23">
        <f t="shared" si="16"/>
        <v>1.5595438905637015E-6</v>
      </c>
      <c r="T12" s="23">
        <f t="shared" si="17"/>
        <v>1.1416219570818521E-6</v>
      </c>
      <c r="U12" s="23">
        <f t="shared" si="18"/>
        <v>7.7061939270455853E-3</v>
      </c>
      <c r="V12" s="23">
        <f t="shared" si="19"/>
        <v>5.9649972869567501E-6</v>
      </c>
      <c r="W12" s="23">
        <f t="shared" si="20"/>
        <v>2.017488587893209E-2</v>
      </c>
      <c r="X12" s="23">
        <f t="shared" si="21"/>
        <v>7.2795244775099542E-3</v>
      </c>
      <c r="Y12" s="23">
        <f t="shared" si="22"/>
        <v>1.7666606702658138E-2</v>
      </c>
      <c r="Z12" s="23">
        <f t="shared" si="23"/>
        <v>2.1967765717321279E-2</v>
      </c>
    </row>
    <row r="13" spans="1:30" x14ac:dyDescent="0.15">
      <c r="A13" s="15" t="str">
        <f t="shared" si="2"/>
        <v>Ecotoxicity, freshwater - organics</v>
      </c>
      <c r="B13" s="15" t="str">
        <f t="shared" si="2"/>
        <v>CTUe</v>
      </c>
      <c r="C13" s="15">
        <f t="shared" si="24"/>
        <v>1.57336832168197E-10</v>
      </c>
      <c r="D13" s="15">
        <f t="shared" si="25"/>
        <v>1.5733682999999999E-10</v>
      </c>
      <c r="E13" s="23">
        <f t="shared" si="26"/>
        <v>0.15411685659260005</v>
      </c>
      <c r="F13" s="23">
        <f t="shared" si="3"/>
        <v>0</v>
      </c>
      <c r="G13" s="23">
        <f t="shared" si="4"/>
        <v>0.54910116601078407</v>
      </c>
      <c r="H13" s="23">
        <f t="shared" si="5"/>
        <v>1.3522967068038318E-2</v>
      </c>
      <c r="I13" s="23">
        <f t="shared" si="6"/>
        <v>3.6947185346820729E-11</v>
      </c>
      <c r="J13" s="23">
        <f t="shared" si="7"/>
        <v>1.2878499408414904E-2</v>
      </c>
      <c r="K13" s="23">
        <f t="shared" si="8"/>
        <v>8.6450024527374276E-4</v>
      </c>
      <c r="L13" s="23">
        <f t="shared" si="9"/>
        <v>8.1610375797279173E-5</v>
      </c>
      <c r="M13" s="23">
        <f t="shared" si="10"/>
        <v>0.26700920834029412</v>
      </c>
      <c r="N13" s="23">
        <f t="shared" si="11"/>
        <v>1.8910603188065292E-12</v>
      </c>
      <c r="O13" s="23">
        <f t="shared" si="12"/>
        <v>1.9660517867127005E-9</v>
      </c>
      <c r="P13" s="23">
        <f t="shared" si="13"/>
        <v>4.6702438321274893E-12</v>
      </c>
      <c r="Q13" s="23">
        <f t="shared" si="14"/>
        <v>5.7383828538941295E-11</v>
      </c>
      <c r="R13" s="23">
        <f t="shared" si="15"/>
        <v>1.5821341167838551E-9</v>
      </c>
      <c r="S13" s="23">
        <f t="shared" si="16"/>
        <v>1.7498921657814579E-11</v>
      </c>
      <c r="T13" s="23">
        <f t="shared" si="17"/>
        <v>8.4229921356448688E-12</v>
      </c>
      <c r="U13" s="23">
        <f t="shared" si="18"/>
        <v>1.249594562764693E-5</v>
      </c>
      <c r="V13" s="23">
        <f t="shared" si="19"/>
        <v>1.9760086415597925E-11</v>
      </c>
      <c r="W13" s="23">
        <f t="shared" si="20"/>
        <v>2.4126917058695609E-3</v>
      </c>
      <c r="X13" s="23">
        <f t="shared" si="21"/>
        <v>7.9918019364709393E-11</v>
      </c>
      <c r="Y13" s="23">
        <f t="shared" si="22"/>
        <v>2.3741077334052473E-10</v>
      </c>
      <c r="Z13" s="23">
        <f t="shared" si="23"/>
        <v>2.9521142862687312E-10</v>
      </c>
    </row>
    <row r="14" spans="1:30" x14ac:dyDescent="0.15">
      <c r="A14" s="15" t="str">
        <f t="shared" si="2"/>
        <v>Particulate Matter</v>
      </c>
      <c r="B14" s="15" t="str">
        <f t="shared" si="2"/>
        <v>disease inc.</v>
      </c>
      <c r="C14" s="15">
        <f t="shared" si="24"/>
        <v>7.7373633752840011E-7</v>
      </c>
      <c r="D14" s="15">
        <f t="shared" si="25"/>
        <v>7.507219E-7</v>
      </c>
      <c r="E14" s="23">
        <f t="shared" si="26"/>
        <v>0.84225735356015863</v>
      </c>
      <c r="F14" s="23">
        <f t="shared" si="3"/>
        <v>0</v>
      </c>
      <c r="G14" s="23">
        <f t="shared" si="4"/>
        <v>3.7696617808039047E-2</v>
      </c>
      <c r="H14" s="23">
        <f t="shared" si="5"/>
        <v>1.06345793791777E-2</v>
      </c>
      <c r="I14" s="23">
        <f t="shared" si="6"/>
        <v>4.430864926095271E-5</v>
      </c>
      <c r="J14" s="23">
        <f t="shared" si="7"/>
        <v>3.628618773377626E-3</v>
      </c>
      <c r="K14" s="23">
        <f t="shared" si="8"/>
        <v>4.7245427449836199E-3</v>
      </c>
      <c r="L14" s="23">
        <f t="shared" si="9"/>
        <v>1.9593077466706875E-2</v>
      </c>
      <c r="M14" s="23">
        <f t="shared" si="10"/>
        <v>1.943044454655482E-3</v>
      </c>
      <c r="N14" s="23">
        <f t="shared" si="11"/>
        <v>4.8769652102083073E-5</v>
      </c>
      <c r="O14" s="23">
        <f t="shared" si="12"/>
        <v>2.872056270613545E-3</v>
      </c>
      <c r="P14" s="23">
        <f t="shared" si="13"/>
        <v>8.8185290893741353E-4</v>
      </c>
      <c r="Q14" s="23">
        <f t="shared" si="14"/>
        <v>1.8718976087210562E-3</v>
      </c>
      <c r="R14" s="23">
        <f t="shared" si="15"/>
        <v>3.9316952719547563E-2</v>
      </c>
      <c r="S14" s="23">
        <f t="shared" si="16"/>
        <v>8.0199043253183569E-6</v>
      </c>
      <c r="T14" s="23">
        <f t="shared" si="17"/>
        <v>6.3659379314328843E-5</v>
      </c>
      <c r="U14" s="23">
        <f t="shared" si="18"/>
        <v>6.0307208976452219E-3</v>
      </c>
      <c r="V14" s="23">
        <f t="shared" si="19"/>
        <v>2.8797352430384147E-5</v>
      </c>
      <c r="W14" s="23">
        <f t="shared" si="20"/>
        <v>9.2701161262659804E-3</v>
      </c>
      <c r="X14" s="23">
        <f t="shared" si="21"/>
        <v>3.7238382899319922E-3</v>
      </c>
      <c r="Y14" s="23">
        <f t="shared" si="22"/>
        <v>6.8470834870225311E-3</v>
      </c>
      <c r="Z14" s="23">
        <f t="shared" si="23"/>
        <v>8.5140925667824136E-3</v>
      </c>
    </row>
    <row r="15" spans="1:30" x14ac:dyDescent="0.15">
      <c r="A15" s="15" t="str">
        <f t="shared" si="2"/>
        <v>Eutrophication, marine</v>
      </c>
      <c r="B15" s="15" t="str">
        <f t="shared" si="2"/>
        <v>kg N eq</v>
      </c>
      <c r="C15" s="15">
        <f t="shared" si="24"/>
        <v>1.6971904696190001E-2</v>
      </c>
      <c r="D15" s="15">
        <f t="shared" si="25"/>
        <v>1.6754577E-2</v>
      </c>
      <c r="E15" s="23">
        <f t="shared" si="26"/>
        <v>0.83898349978341125</v>
      </c>
      <c r="F15" s="23">
        <f t="shared" si="3"/>
        <v>0</v>
      </c>
      <c r="G15" s="23">
        <f t="shared" si="4"/>
        <v>3.1950861715699636E-2</v>
      </c>
      <c r="H15" s="23">
        <f t="shared" si="5"/>
        <v>6.705312811799328E-3</v>
      </c>
      <c r="I15" s="23">
        <f t="shared" si="6"/>
        <v>3.4400678677571562E-5</v>
      </c>
      <c r="J15" s="23">
        <f t="shared" si="7"/>
        <v>4.9086636704189131E-4</v>
      </c>
      <c r="K15" s="23">
        <f t="shared" si="8"/>
        <v>4.7061784419476817E-3</v>
      </c>
      <c r="L15" s="23">
        <f t="shared" si="9"/>
        <v>1.6242910559230602E-2</v>
      </c>
      <c r="M15" s="23">
        <f t="shared" si="10"/>
        <v>6.8834030175897558E-3</v>
      </c>
      <c r="N15" s="23">
        <f t="shared" si="11"/>
        <v>3.9444115553529009E-5</v>
      </c>
      <c r="O15" s="23">
        <f t="shared" si="12"/>
        <v>5.8345100784256395E-3</v>
      </c>
      <c r="P15" s="23">
        <f t="shared" si="13"/>
        <v>2.2818257993573198E-3</v>
      </c>
      <c r="Q15" s="23">
        <f t="shared" si="14"/>
        <v>1.7378944513294007E-4</v>
      </c>
      <c r="R15" s="23">
        <f t="shared" si="15"/>
        <v>3.3192373518716664E-2</v>
      </c>
      <c r="S15" s="23">
        <f t="shared" si="16"/>
        <v>1.1079250288402336E-5</v>
      </c>
      <c r="T15" s="23">
        <f t="shared" si="17"/>
        <v>2.5739434543140417E-4</v>
      </c>
      <c r="U15" s="23">
        <f t="shared" si="18"/>
        <v>2.953984829484382E-3</v>
      </c>
      <c r="V15" s="23">
        <f t="shared" si="19"/>
        <v>7.1649648154870044E-5</v>
      </c>
      <c r="W15" s="23">
        <f t="shared" si="20"/>
        <v>3.3995539117629085E-2</v>
      </c>
      <c r="X15" s="23">
        <f t="shared" si="21"/>
        <v>2.9857291746032267E-3</v>
      </c>
      <c r="Y15" s="23">
        <f t="shared" si="22"/>
        <v>5.4403613296701916E-3</v>
      </c>
      <c r="Z15" s="23">
        <f t="shared" si="23"/>
        <v>6.7648859721545695E-3</v>
      </c>
    </row>
    <row r="16" spans="1:30" x14ac:dyDescent="0.15">
      <c r="A16" s="15" t="str">
        <f t="shared" si="2"/>
        <v>Eutrophication, freshwater</v>
      </c>
      <c r="B16" s="15" t="str">
        <f t="shared" si="2"/>
        <v>kg P eq</v>
      </c>
      <c r="C16" s="15">
        <f t="shared" si="24"/>
        <v>5.3721131665937006E-4</v>
      </c>
      <c r="D16" s="15">
        <f t="shared" si="25"/>
        <v>5.0847600999999996E-4</v>
      </c>
      <c r="E16" s="23">
        <f t="shared" si="26"/>
        <v>3.5175774251200151E-2</v>
      </c>
      <c r="F16" s="23">
        <f t="shared" si="3"/>
        <v>0</v>
      </c>
      <c r="G16" s="23">
        <f t="shared" si="4"/>
        <v>0.78968055371214163</v>
      </c>
      <c r="H16" s="23">
        <f t="shared" si="5"/>
        <v>1.6291037862758231E-2</v>
      </c>
      <c r="I16" s="23">
        <f t="shared" si="6"/>
        <v>2.9776878304562776E-6</v>
      </c>
      <c r="J16" s="23">
        <f t="shared" si="7"/>
        <v>1.2048701133569284E-4</v>
      </c>
      <c r="K16" s="23">
        <f t="shared" si="8"/>
        <v>1.9731432811049876E-4</v>
      </c>
      <c r="L16" s="23">
        <f t="shared" si="9"/>
        <v>1.781538084401236E-3</v>
      </c>
      <c r="M16" s="23">
        <f t="shared" si="10"/>
        <v>3.9445555860165057E-2</v>
      </c>
      <c r="N16" s="23">
        <f t="shared" si="11"/>
        <v>4.4103655796631378E-6</v>
      </c>
      <c r="O16" s="23">
        <f t="shared" si="12"/>
        <v>3.3955718046733432E-3</v>
      </c>
      <c r="P16" s="23">
        <f t="shared" si="13"/>
        <v>4.4915662145850915E-4</v>
      </c>
      <c r="Q16" s="23">
        <f t="shared" si="14"/>
        <v>8.8411808402233847E-6</v>
      </c>
      <c r="R16" s="23">
        <f t="shared" si="15"/>
        <v>2.3761284627021001E-3</v>
      </c>
      <c r="S16" s="23">
        <f t="shared" si="16"/>
        <v>6.3686391070003265E-7</v>
      </c>
      <c r="T16" s="23">
        <f t="shared" si="17"/>
        <v>7.9008605522196582E-7</v>
      </c>
      <c r="U16" s="23">
        <f t="shared" si="18"/>
        <v>1.8181469557896812E-3</v>
      </c>
      <c r="V16" s="23">
        <f t="shared" si="19"/>
        <v>7.1053071326497772E-6</v>
      </c>
      <c r="W16" s="23">
        <f t="shared" si="20"/>
        <v>1.3262687287203348E-2</v>
      </c>
      <c r="X16" s="23">
        <f t="shared" si="21"/>
        <v>1.9724671970599634E-4</v>
      </c>
      <c r="Y16" s="23">
        <f t="shared" si="22"/>
        <v>4.2694733503804989E-2</v>
      </c>
      <c r="Z16" s="23">
        <f t="shared" si="23"/>
        <v>5.3089306043200515E-2</v>
      </c>
    </row>
    <row r="17" spans="1:26" x14ac:dyDescent="0.15">
      <c r="A17" s="15" t="str">
        <f t="shared" si="2"/>
        <v>Eutrophication, terrestrial</v>
      </c>
      <c r="B17" s="15" t="str">
        <f t="shared" si="2"/>
        <v>mol N eq</v>
      </c>
      <c r="C17" s="15">
        <f t="shared" si="24"/>
        <v>0.17970156572749996</v>
      </c>
      <c r="D17" s="15">
        <f t="shared" si="25"/>
        <v>0.17772840000000001</v>
      </c>
      <c r="E17" s="23">
        <f t="shared" si="26"/>
        <v>0.87402861162697298</v>
      </c>
      <c r="F17" s="23">
        <f t="shared" si="3"/>
        <v>0</v>
      </c>
      <c r="G17" s="23">
        <f t="shared" si="4"/>
        <v>2.7909758491505912E-2</v>
      </c>
      <c r="H17" s="23">
        <f t="shared" si="5"/>
        <v>3.7401765937821502E-3</v>
      </c>
      <c r="I17" s="23">
        <f t="shared" si="6"/>
        <v>7.8397469398587845E-6</v>
      </c>
      <c r="J17" s="23">
        <f t="shared" si="7"/>
        <v>4.4603099408462282E-3</v>
      </c>
      <c r="K17" s="23">
        <f t="shared" si="8"/>
        <v>4.902759675093773E-3</v>
      </c>
      <c r="L17" s="23">
        <f t="shared" si="9"/>
        <v>1.6281490303967115E-2</v>
      </c>
      <c r="M17" s="23">
        <f t="shared" si="10"/>
        <v>1.8959083557270454E-3</v>
      </c>
      <c r="N17" s="23">
        <f t="shared" si="11"/>
        <v>3.9495898498528577E-5</v>
      </c>
      <c r="O17" s="23">
        <f t="shared" si="12"/>
        <v>5.2192690486751294E-3</v>
      </c>
      <c r="P17" s="23">
        <f t="shared" si="13"/>
        <v>2.4778868686944236E-3</v>
      </c>
      <c r="Q17" s="23">
        <f t="shared" si="14"/>
        <v>2.0438333328544542E-4</v>
      </c>
      <c r="R17" s="23">
        <f t="shared" si="15"/>
        <v>3.4494141856279956E-2</v>
      </c>
      <c r="S17" s="23">
        <f t="shared" si="16"/>
        <v>1.1574784513308745E-5</v>
      </c>
      <c r="T17" s="23">
        <f t="shared" si="17"/>
        <v>2.6704328816349498E-4</v>
      </c>
      <c r="U17" s="23">
        <f t="shared" si="18"/>
        <v>2.733298388422636E-3</v>
      </c>
      <c r="V17" s="23">
        <f t="shared" si="19"/>
        <v>7.9092794447616505E-5</v>
      </c>
      <c r="W17" s="23">
        <f t="shared" si="20"/>
        <v>1.4541117599178047E-2</v>
      </c>
      <c r="X17" s="23">
        <f t="shared" si="21"/>
        <v>2.2906588394683474E-3</v>
      </c>
      <c r="Y17" s="23">
        <f t="shared" si="22"/>
        <v>1.9680214168878523E-3</v>
      </c>
      <c r="Z17" s="23">
        <f t="shared" si="23"/>
        <v>2.4471611486504884E-3</v>
      </c>
    </row>
    <row r="18" spans="1:26" x14ac:dyDescent="0.15">
      <c r="A18" s="15" t="str">
        <f t="shared" si="2"/>
        <v>Human toxicity, cancer</v>
      </c>
      <c r="B18" s="15" t="str">
        <f t="shared" si="2"/>
        <v>CTUh</v>
      </c>
      <c r="C18" s="15">
        <f t="shared" si="24"/>
        <v>3.6978216077260001E-9</v>
      </c>
      <c r="D18" s="15">
        <f t="shared" si="25"/>
        <v>3.6069971E-9</v>
      </c>
      <c r="E18" s="23">
        <f t="shared" si="26"/>
        <v>0.13988946057300711</v>
      </c>
      <c r="F18" s="23">
        <f t="shared" si="3"/>
        <v>8.4564590500162018E-6</v>
      </c>
      <c r="G18" s="23">
        <f t="shared" si="4"/>
        <v>0.55899981645441399</v>
      </c>
      <c r="H18" s="23">
        <f t="shared" si="5"/>
        <v>1.4162182104886558E-2</v>
      </c>
      <c r="I18" s="23">
        <f t="shared" si="6"/>
        <v>4.7075956729846343E-6</v>
      </c>
      <c r="J18" s="23">
        <f t="shared" si="7"/>
        <v>1.4701500441886164E-4</v>
      </c>
      <c r="K18" s="23">
        <f t="shared" si="8"/>
        <v>7.846933161776813E-4</v>
      </c>
      <c r="L18" s="23">
        <f t="shared" si="9"/>
        <v>2.093572303170348E-2</v>
      </c>
      <c r="M18" s="23">
        <f t="shared" si="10"/>
        <v>9.9933695889469695E-3</v>
      </c>
      <c r="N18" s="23">
        <f t="shared" si="11"/>
        <v>5.2620145221028712E-5</v>
      </c>
      <c r="O18" s="23">
        <f t="shared" si="12"/>
        <v>3.6320500080206089E-3</v>
      </c>
      <c r="P18" s="23">
        <f t="shared" si="13"/>
        <v>6.7923952706431135E-3</v>
      </c>
      <c r="Q18" s="23">
        <f t="shared" si="14"/>
        <v>1.9369106354496466E-4</v>
      </c>
      <c r="R18" s="23">
        <f t="shared" si="15"/>
        <v>0.13260631583078089</v>
      </c>
      <c r="S18" s="23">
        <f t="shared" si="16"/>
        <v>7.5266045668210315E-6</v>
      </c>
      <c r="T18" s="23">
        <f t="shared" si="17"/>
        <v>5.8594468036883962E-6</v>
      </c>
      <c r="U18" s="23">
        <f t="shared" si="18"/>
        <v>7.8532998831867401E-2</v>
      </c>
      <c r="V18" s="23">
        <f t="shared" si="19"/>
        <v>6.5560788409445533E-5</v>
      </c>
      <c r="W18" s="23">
        <f t="shared" si="20"/>
        <v>1.7914912082721727E-2</v>
      </c>
      <c r="X18" s="23">
        <f t="shared" si="21"/>
        <v>4.4821115668130674E-3</v>
      </c>
      <c r="Y18" s="23">
        <f t="shared" si="22"/>
        <v>4.8088761131274216E-3</v>
      </c>
      <c r="Z18" s="23">
        <f t="shared" si="23"/>
        <v>5.9796581192021704E-3</v>
      </c>
    </row>
    <row r="19" spans="1:26" x14ac:dyDescent="0.15">
      <c r="A19" s="15" t="str">
        <f t="shared" si="2"/>
        <v>Human toxicity, cancer - inorganics</v>
      </c>
      <c r="B19" s="15" t="str">
        <f t="shared" si="2"/>
        <v>CTUh</v>
      </c>
      <c r="C19" s="15">
        <f t="shared" si="24"/>
        <v>4.5125367999999998E-22</v>
      </c>
      <c r="D19" s="15"/>
      <c r="E19" s="23"/>
      <c r="F19" s="23"/>
      <c r="G19" s="23"/>
      <c r="H19" s="23"/>
      <c r="I19" s="23"/>
      <c r="J19" s="23"/>
      <c r="K19" s="23"/>
      <c r="L19" s="23"/>
      <c r="M19" s="23"/>
      <c r="N19" s="23"/>
      <c r="O19" s="23"/>
      <c r="P19" s="23"/>
      <c r="Q19" s="23"/>
      <c r="R19" s="23"/>
      <c r="S19" s="23"/>
      <c r="T19" s="23"/>
      <c r="U19" s="23"/>
      <c r="V19" s="23"/>
      <c r="W19" s="23"/>
      <c r="X19" s="23"/>
      <c r="Y19" s="23"/>
      <c r="Z19" s="23"/>
    </row>
    <row r="20" spans="1:26" x14ac:dyDescent="0.15">
      <c r="A20" s="15" t="str">
        <f t="shared" si="2"/>
        <v>Human toxicity, cancer - metals</v>
      </c>
      <c r="B20" s="15" t="str">
        <f t="shared" si="2"/>
        <v>CTUh</v>
      </c>
      <c r="C20" s="15">
        <f t="shared" si="24"/>
        <v>2.5727095130229998E-9</v>
      </c>
      <c r="D20" s="15">
        <f t="shared" si="25"/>
        <v>2.5571642E-9</v>
      </c>
      <c r="E20" s="23">
        <f t="shared" si="26"/>
        <v>0.17287797466002677</v>
      </c>
      <c r="F20" s="23">
        <f t="shared" si="3"/>
        <v>1.2154686272083778E-5</v>
      </c>
      <c r="G20" s="23">
        <f t="shared" si="4"/>
        <v>0.59612688188722429</v>
      </c>
      <c r="H20" s="23">
        <f t="shared" si="5"/>
        <v>1.5120178085823496E-2</v>
      </c>
      <c r="I20" s="23">
        <f t="shared" si="6"/>
        <v>2.7648849059689422E-5</v>
      </c>
      <c r="J20" s="23">
        <f t="shared" si="7"/>
        <v>1.3998187054427099E-4</v>
      </c>
      <c r="K20" s="23">
        <f t="shared" si="8"/>
        <v>9.6973847508671144E-4</v>
      </c>
      <c r="L20" s="23">
        <f t="shared" si="9"/>
        <v>6.5878720136129422E-3</v>
      </c>
      <c r="M20" s="23">
        <f t="shared" si="10"/>
        <v>1.039439931505432E-2</v>
      </c>
      <c r="N20" s="23">
        <f t="shared" si="11"/>
        <v>1.6243480575036224E-5</v>
      </c>
      <c r="O20" s="23">
        <f t="shared" si="12"/>
        <v>1.9930386909383499E-3</v>
      </c>
      <c r="P20" s="23">
        <f t="shared" si="13"/>
        <v>9.0267346089579238E-3</v>
      </c>
      <c r="Q20" s="23">
        <f t="shared" si="14"/>
        <v>4.4406723503641297E-5</v>
      </c>
      <c r="R20" s="23">
        <f t="shared" si="15"/>
        <v>5.4954972290622559E-2</v>
      </c>
      <c r="S20" s="23">
        <f t="shared" si="16"/>
        <v>4.3796569115027283E-6</v>
      </c>
      <c r="T20" s="23">
        <f t="shared" si="17"/>
        <v>5.2812285768068885E-6</v>
      </c>
      <c r="U20" s="23">
        <f t="shared" si="18"/>
        <v>0.10778215286115787</v>
      </c>
      <c r="V20" s="23">
        <f t="shared" si="19"/>
        <v>5.5853523016345059E-5</v>
      </c>
      <c r="W20" s="23">
        <f t="shared" si="20"/>
        <v>1.6188361643309893E-2</v>
      </c>
      <c r="X20" s="23">
        <f t="shared" si="21"/>
        <v>1.2000345878040058E-3</v>
      </c>
      <c r="Y20" s="23">
        <f t="shared" si="22"/>
        <v>2.8846973832189707E-3</v>
      </c>
      <c r="Z20" s="23">
        <f t="shared" si="23"/>
        <v>3.5870134787026379E-3</v>
      </c>
    </row>
    <row r="21" spans="1:26" x14ac:dyDescent="0.15">
      <c r="A21" s="15" t="str">
        <f t="shared" si="2"/>
        <v>Human toxicity, cancer - organics</v>
      </c>
      <c r="B21" s="15" t="str">
        <f t="shared" si="2"/>
        <v>CTUh</v>
      </c>
      <c r="C21" s="15">
        <f t="shared" si="24"/>
        <v>1.1585540397217002E-9</v>
      </c>
      <c r="D21" s="15">
        <f t="shared" si="25"/>
        <v>1.0498329E-9</v>
      </c>
      <c r="E21" s="23">
        <f t="shared" si="26"/>
        <v>6.259652248713457E-2</v>
      </c>
      <c r="F21" s="23">
        <f t="shared" si="3"/>
        <v>0</v>
      </c>
      <c r="G21" s="23">
        <f t="shared" si="4"/>
        <v>0.46041902381017508</v>
      </c>
      <c r="H21" s="23">
        <f t="shared" si="5"/>
        <v>1.1626041201526971E-2</v>
      </c>
      <c r="I21" s="23">
        <f t="shared" si="6"/>
        <v>7.6423112746012731E-5</v>
      </c>
      <c r="J21" s="23">
        <f t="shared" si="7"/>
        <v>1.58389314359544E-4</v>
      </c>
      <c r="K21" s="23">
        <f t="shared" si="8"/>
        <v>3.51127764482802E-4</v>
      </c>
      <c r="L21" s="23">
        <f t="shared" si="9"/>
        <v>5.2192548579369828E-2</v>
      </c>
      <c r="M21" s="23">
        <f t="shared" si="10"/>
        <v>8.8143734775229278E-3</v>
      </c>
      <c r="N21" s="23">
        <f t="shared" si="11"/>
        <v>1.3188003732368168E-4</v>
      </c>
      <c r="O21" s="23">
        <f t="shared" si="12"/>
        <v>7.1668329791457364E-3</v>
      </c>
      <c r="P21" s="23">
        <f t="shared" si="13"/>
        <v>1.6347098495767532E-3</v>
      </c>
      <c r="Q21" s="23">
        <f t="shared" si="14"/>
        <v>5.1960407487302511E-4</v>
      </c>
      <c r="R21" s="23">
        <f t="shared" si="15"/>
        <v>0.30121281186316307</v>
      </c>
      <c r="S21" s="23">
        <f t="shared" si="16"/>
        <v>1.42975264269753E-5</v>
      </c>
      <c r="T21" s="23">
        <f t="shared" si="17"/>
        <v>6.9743157616894172E-6</v>
      </c>
      <c r="U21" s="23">
        <f t="shared" si="18"/>
        <v>1.1314837763760176E-2</v>
      </c>
      <c r="V21" s="23">
        <f t="shared" si="19"/>
        <v>8.5224524376711821E-5</v>
      </c>
      <c r="W21" s="23">
        <f t="shared" si="20"/>
        <v>2.1231808924432053E-2</v>
      </c>
      <c r="X21" s="23">
        <f t="shared" si="21"/>
        <v>1.1640983965874983E-2</v>
      </c>
      <c r="Y21" s="23">
        <f t="shared" si="22"/>
        <v>2.1754578669506256E-2</v>
      </c>
      <c r="Z21" s="23">
        <f t="shared" si="23"/>
        <v>2.7051005758461033E-2</v>
      </c>
    </row>
    <row r="22" spans="1:26" x14ac:dyDescent="0.15">
      <c r="A22" s="15" t="str">
        <f t="shared" si="2"/>
        <v>Human toxicity, non-cancer</v>
      </c>
      <c r="B22" s="15" t="str">
        <f t="shared" si="2"/>
        <v>CTUh</v>
      </c>
      <c r="C22" s="15">
        <f t="shared" si="24"/>
        <v>1.3535668397314996E-7</v>
      </c>
      <c r="D22" s="15">
        <f t="shared" si="25"/>
        <v>1.3238753E-7</v>
      </c>
      <c r="E22" s="23">
        <f t="shared" si="26"/>
        <v>0.23821765614763549</v>
      </c>
      <c r="F22" s="23">
        <f t="shared" si="3"/>
        <v>2.7141226366987116E-4</v>
      </c>
      <c r="G22" s="23">
        <f t="shared" si="4"/>
        <v>0.34852028444607719</v>
      </c>
      <c r="H22" s="23">
        <f t="shared" si="5"/>
        <v>4.4007274891438661E-3</v>
      </c>
      <c r="I22" s="23">
        <f t="shared" si="6"/>
        <v>1.3680083211607865E-5</v>
      </c>
      <c r="J22" s="23">
        <f t="shared" si="7"/>
        <v>2.3817346180255838E-4</v>
      </c>
      <c r="K22" s="23">
        <f t="shared" si="8"/>
        <v>1.3362537016338141E-3</v>
      </c>
      <c r="L22" s="23">
        <f t="shared" si="9"/>
        <v>1.8945669506122739E-2</v>
      </c>
      <c r="M22" s="23">
        <f t="shared" si="10"/>
        <v>9.3361699097968195E-3</v>
      </c>
      <c r="N22" s="23">
        <f t="shared" si="11"/>
        <v>4.6988926688405385E-5</v>
      </c>
      <c r="O22" s="23">
        <f t="shared" si="12"/>
        <v>6.9168366313237797E-3</v>
      </c>
      <c r="P22" s="23">
        <f t="shared" si="13"/>
        <v>5.7432571276214671E-3</v>
      </c>
      <c r="Q22" s="23">
        <f t="shared" si="14"/>
        <v>7.3536608668504767E-5</v>
      </c>
      <c r="R22" s="23">
        <f t="shared" si="15"/>
        <v>7.6676560738284411E-2</v>
      </c>
      <c r="S22" s="23">
        <f t="shared" si="16"/>
        <v>5.0476683525693505E-6</v>
      </c>
      <c r="T22" s="23">
        <f t="shared" si="17"/>
        <v>2.1982652150301166E-5</v>
      </c>
      <c r="U22" s="23">
        <f t="shared" si="18"/>
        <v>0.24051637528633513</v>
      </c>
      <c r="V22" s="23">
        <f t="shared" si="19"/>
        <v>5.1220057233193304E-5</v>
      </c>
      <c r="W22" s="23">
        <f t="shared" si="20"/>
        <v>1.5857370592986534E-2</v>
      </c>
      <c r="X22" s="23">
        <f t="shared" si="21"/>
        <v>2.5749496055114461E-3</v>
      </c>
      <c r="Y22" s="23">
        <f t="shared" si="22"/>
        <v>1.3477312286712537E-2</v>
      </c>
      <c r="Z22" s="23">
        <f t="shared" si="23"/>
        <v>1.6758534809038075E-2</v>
      </c>
    </row>
    <row r="23" spans="1:26" x14ac:dyDescent="0.15">
      <c r="A23" s="15" t="str">
        <f t="shared" si="2"/>
        <v>Human toxicity, non-cancer - inorganics</v>
      </c>
      <c r="B23" s="15" t="str">
        <f t="shared" si="2"/>
        <v>CTUh</v>
      </c>
      <c r="C23" s="15">
        <f t="shared" si="24"/>
        <v>2.6864138027999997E-8</v>
      </c>
      <c r="D23" s="15">
        <f t="shared" si="25"/>
        <v>2.6242025999999999E-8</v>
      </c>
      <c r="E23" s="23">
        <f t="shared" si="26"/>
        <v>0.59736515585475991</v>
      </c>
      <c r="F23" s="23">
        <f t="shared" si="3"/>
        <v>0</v>
      </c>
      <c r="G23" s="23">
        <f t="shared" si="4"/>
        <v>0.18547020919885218</v>
      </c>
      <c r="H23" s="23">
        <f t="shared" si="5"/>
        <v>5.9196047844249115E-3</v>
      </c>
      <c r="I23" s="23">
        <f t="shared" si="6"/>
        <v>4.6525300707481918E-5</v>
      </c>
      <c r="J23" s="23">
        <f t="shared" si="7"/>
        <v>5.8484564007318322E-4</v>
      </c>
      <c r="K23" s="23">
        <f t="shared" si="8"/>
        <v>3.3508490354753327E-3</v>
      </c>
      <c r="L23" s="23">
        <f t="shared" si="9"/>
        <v>4.66686218889018E-2</v>
      </c>
      <c r="M23" s="23">
        <f t="shared" si="10"/>
        <v>1.6801360219693702E-2</v>
      </c>
      <c r="N23" s="23">
        <f t="shared" si="11"/>
        <v>1.1579714177903943E-4</v>
      </c>
      <c r="O23" s="23">
        <f t="shared" si="12"/>
        <v>2.284796665950186E-2</v>
      </c>
      <c r="P23" s="23">
        <f t="shared" si="13"/>
        <v>1.0877038365997188E-2</v>
      </c>
      <c r="Q23" s="23">
        <f t="shared" si="14"/>
        <v>1.7852270915974915E-4</v>
      </c>
      <c r="R23" s="23">
        <f t="shared" si="15"/>
        <v>6.334818181124037E-2</v>
      </c>
      <c r="S23" s="23">
        <f t="shared" si="16"/>
        <v>9.6578010330940689E-6</v>
      </c>
      <c r="T23" s="23">
        <f t="shared" si="17"/>
        <v>9.2071333069462452E-5</v>
      </c>
      <c r="U23" s="23">
        <f t="shared" si="18"/>
        <v>8.6918117289536429E-3</v>
      </c>
      <c r="V23" s="23">
        <f t="shared" si="19"/>
        <v>1.2581257200499968E-4</v>
      </c>
      <c r="W23" s="23">
        <f t="shared" si="20"/>
        <v>1.4487371960133381E-2</v>
      </c>
      <c r="X23" s="23">
        <f t="shared" si="21"/>
        <v>7.1931650961066162E-3</v>
      </c>
      <c r="Y23" s="23">
        <f t="shared" si="22"/>
        <v>7.0540201141941518E-3</v>
      </c>
      <c r="Z23" s="23">
        <f t="shared" si="23"/>
        <v>8.7714107839380728E-3</v>
      </c>
    </row>
    <row r="24" spans="1:26" x14ac:dyDescent="0.15">
      <c r="A24" s="15" t="str">
        <f t="shared" si="2"/>
        <v>Human toxicity, non-cancer - metals</v>
      </c>
      <c r="B24" s="15" t="str">
        <f t="shared" si="2"/>
        <v>CTUh</v>
      </c>
      <c r="C24" s="15">
        <f t="shared" si="24"/>
        <v>1.0480368568768E-7</v>
      </c>
      <c r="D24" s="15">
        <f t="shared" si="25"/>
        <v>1.0313736E-7</v>
      </c>
      <c r="E24" s="23">
        <f t="shared" si="26"/>
        <v>0.15226959715478747</v>
      </c>
      <c r="F24" s="23">
        <f t="shared" si="3"/>
        <v>3.3273088414007218E-4</v>
      </c>
      <c r="G24" s="23">
        <f t="shared" si="4"/>
        <v>0.38472883597012525</v>
      </c>
      <c r="H24" s="23">
        <f t="shared" si="5"/>
        <v>4.0451840717070945E-3</v>
      </c>
      <c r="I24" s="23">
        <f t="shared" si="6"/>
        <v>2.9905104762631745E-5</v>
      </c>
      <c r="J24" s="23">
        <f t="shared" si="7"/>
        <v>9.3454168483994026E-5</v>
      </c>
      <c r="K24" s="23">
        <f t="shared" si="8"/>
        <v>8.5413820527995975E-4</v>
      </c>
      <c r="L24" s="23">
        <f t="shared" si="9"/>
        <v>1.2451105048812207E-2</v>
      </c>
      <c r="M24" s="23">
        <f t="shared" si="10"/>
        <v>7.5638225392409674E-3</v>
      </c>
      <c r="N24" s="23">
        <f t="shared" si="11"/>
        <v>3.0869444893771629E-5</v>
      </c>
      <c r="O24" s="23">
        <f t="shared" si="12"/>
        <v>2.999378198747378E-3</v>
      </c>
      <c r="P24" s="23">
        <f t="shared" si="13"/>
        <v>4.59395570719511E-3</v>
      </c>
      <c r="Q24" s="23">
        <f t="shared" si="14"/>
        <v>4.8432439820164528E-5</v>
      </c>
      <c r="R24" s="23">
        <f t="shared" si="15"/>
        <v>8.2493566359530424E-2</v>
      </c>
      <c r="S24" s="23">
        <f t="shared" si="16"/>
        <v>4.0166067370423076E-6</v>
      </c>
      <c r="T24" s="23">
        <f t="shared" si="17"/>
        <v>4.6485826028279697E-6</v>
      </c>
      <c r="U24" s="23">
        <f t="shared" si="18"/>
        <v>0.30838514683839319</v>
      </c>
      <c r="V24" s="23">
        <f t="shared" si="19"/>
        <v>3.3712007138078464E-5</v>
      </c>
      <c r="W24" s="23">
        <f t="shared" si="20"/>
        <v>1.4313404057853103E-2</v>
      </c>
      <c r="X24" s="23">
        <f t="shared" si="21"/>
        <v>1.4774752336615818E-3</v>
      </c>
      <c r="Y24" s="23">
        <f t="shared" si="22"/>
        <v>1.0361938064241752E-2</v>
      </c>
      <c r="Z24" s="23">
        <f t="shared" si="23"/>
        <v>1.2884683311845961E-2</v>
      </c>
    </row>
    <row r="25" spans="1:26" x14ac:dyDescent="0.15">
      <c r="A25" s="15" t="str">
        <f t="shared" si="2"/>
        <v>Human toxicity, non-cancer - organics</v>
      </c>
      <c r="B25" s="15" t="str">
        <f t="shared" si="2"/>
        <v>CTUh</v>
      </c>
      <c r="C25" s="15">
        <f t="shared" si="24"/>
        <v>4.0943910078621994E-9</v>
      </c>
      <c r="D25" s="15">
        <f t="shared" si="25"/>
        <v>3.4141018999999998E-9</v>
      </c>
      <c r="E25" s="23">
        <f t="shared" si="26"/>
        <v>0.10805275782172921</v>
      </c>
      <c r="F25" s="23">
        <f t="shared" si="3"/>
        <v>4.5575551929865986E-4</v>
      </c>
      <c r="G25" s="23">
        <f t="shared" si="4"/>
        <v>0.4666065591516409</v>
      </c>
      <c r="H25" s="23">
        <f t="shared" si="5"/>
        <v>7.7836625614904125E-3</v>
      </c>
      <c r="I25" s="23">
        <f t="shared" si="6"/>
        <v>1.1714518449239001E-4</v>
      </c>
      <c r="J25" s="23">
        <f t="shared" si="7"/>
        <v>1.7554443594171504E-3</v>
      </c>
      <c r="K25" s="23">
        <f t="shared" si="8"/>
        <v>6.061091369228413E-4</v>
      </c>
      <c r="L25" s="23">
        <f t="shared" si="9"/>
        <v>1.0787917156711032E-2</v>
      </c>
      <c r="M25" s="23">
        <f t="shared" si="10"/>
        <v>9.7880534426351487E-3</v>
      </c>
      <c r="N25" s="23">
        <f t="shared" si="11"/>
        <v>2.6819954369071291E-5</v>
      </c>
      <c r="O25" s="23">
        <f t="shared" si="12"/>
        <v>2.1106370845885873E-3</v>
      </c>
      <c r="P25" s="23">
        <f t="shared" si="13"/>
        <v>4.2301233484398357E-3</v>
      </c>
      <c r="Q25" s="23">
        <f t="shared" si="14"/>
        <v>7.1435847098715564E-5</v>
      </c>
      <c r="R25" s="23">
        <f t="shared" si="15"/>
        <v>3.0398176373727735E-2</v>
      </c>
      <c r="S25" s="23">
        <f t="shared" si="16"/>
        <v>2.0554857080917191E-6</v>
      </c>
      <c r="T25" s="23">
        <f t="shared" si="17"/>
        <v>5.0202752889329807E-6</v>
      </c>
      <c r="U25" s="23">
        <f t="shared" si="18"/>
        <v>2.2651349326898817E-3</v>
      </c>
      <c r="V25" s="23">
        <f t="shared" si="19"/>
        <v>1.4740841772098602E-5</v>
      </c>
      <c r="W25" s="23">
        <f t="shared" si="20"/>
        <v>6.7087701070206326E-2</v>
      </c>
      <c r="X25" s="23">
        <f t="shared" si="21"/>
        <v>4.3153655735545865E-3</v>
      </c>
      <c r="Y25" s="23">
        <f t="shared" si="22"/>
        <v>0.12637579776978022</v>
      </c>
      <c r="Z25" s="23">
        <f t="shared" si="23"/>
        <v>0.15714358710843829</v>
      </c>
    </row>
    <row r="26" spans="1:26" x14ac:dyDescent="0.15">
      <c r="A26" s="15" t="str">
        <f t="shared" si="2"/>
        <v>Ionising radiation</v>
      </c>
      <c r="B26" s="15" t="str">
        <f t="shared" si="2"/>
        <v>kBq U-235 eq</v>
      </c>
      <c r="C26" s="15">
        <f t="shared" si="24"/>
        <v>0.58880794278320003</v>
      </c>
      <c r="D26" s="15">
        <f t="shared" si="25"/>
        <v>0.30551785999999997</v>
      </c>
      <c r="E26" s="23">
        <f t="shared" si="26"/>
        <v>2.1665798086384077E-2</v>
      </c>
      <c r="F26" s="23">
        <f t="shared" si="3"/>
        <v>0</v>
      </c>
      <c r="G26" s="23">
        <f t="shared" si="4"/>
        <v>3.4340416510728021E-2</v>
      </c>
      <c r="H26" s="23">
        <f t="shared" si="5"/>
        <v>1.0758570222502005E-2</v>
      </c>
      <c r="I26" s="23">
        <f t="shared" si="6"/>
        <v>1.0052041200434827E-3</v>
      </c>
      <c r="J26" s="23">
        <f t="shared" si="7"/>
        <v>3.4250115419087382E-4</v>
      </c>
      <c r="K26" s="23">
        <f t="shared" si="8"/>
        <v>1.2153171993868309E-4</v>
      </c>
      <c r="L26" s="23">
        <f t="shared" si="9"/>
        <v>0.3353102016028599</v>
      </c>
      <c r="M26" s="23">
        <f t="shared" si="10"/>
        <v>2.3086392034295518E-3</v>
      </c>
      <c r="N26" s="23">
        <f t="shared" si="11"/>
        <v>8.3605830395745435E-4</v>
      </c>
      <c r="O26" s="23">
        <f t="shared" si="12"/>
        <v>3.0039457206358635E-3</v>
      </c>
      <c r="P26" s="23">
        <f t="shared" si="13"/>
        <v>7.4316268209907218E-3</v>
      </c>
      <c r="Q26" s="23">
        <f t="shared" si="14"/>
        <v>1.1762148736077823E-3</v>
      </c>
      <c r="R26" s="23">
        <f t="shared" si="15"/>
        <v>0.13919327176973409</v>
      </c>
      <c r="S26" s="23">
        <f t="shared" si="16"/>
        <v>8.7520310538634164E-6</v>
      </c>
      <c r="T26" s="23">
        <f t="shared" si="17"/>
        <v>5.6774495673385828E-6</v>
      </c>
      <c r="U26" s="23">
        <f t="shared" si="18"/>
        <v>5.4986503488661451E-2</v>
      </c>
      <c r="V26" s="23">
        <f t="shared" si="19"/>
        <v>1.3182648935253917E-5</v>
      </c>
      <c r="W26" s="23">
        <f t="shared" si="20"/>
        <v>8.943805640779233E-2</v>
      </c>
      <c r="X26" s="23">
        <f t="shared" si="21"/>
        <v>4.5073673555677513E-2</v>
      </c>
      <c r="Y26" s="23">
        <f t="shared" si="22"/>
        <v>0.11276326485365887</v>
      </c>
      <c r="Z26" s="23">
        <f t="shared" si="23"/>
        <v>0.14021690945565085</v>
      </c>
    </row>
    <row r="27" spans="1:26" x14ac:dyDescent="0.15">
      <c r="A27" s="15" t="str">
        <f t="shared" si="2"/>
        <v>Land use</v>
      </c>
      <c r="B27" s="15" t="str">
        <f t="shared" si="2"/>
        <v>Pt</v>
      </c>
      <c r="C27" s="15">
        <f t="shared" si="24"/>
        <v>56.20493697932001</v>
      </c>
      <c r="D27" s="15"/>
      <c r="E27" s="23"/>
      <c r="F27" s="23"/>
      <c r="G27" s="23"/>
      <c r="H27" s="23"/>
      <c r="I27" s="23"/>
      <c r="J27" s="23"/>
      <c r="K27" s="23"/>
      <c r="L27" s="23"/>
      <c r="M27" s="23"/>
      <c r="N27" s="23"/>
      <c r="O27" s="23"/>
      <c r="P27" s="23"/>
      <c r="Q27" s="23"/>
      <c r="R27" s="23"/>
      <c r="S27" s="23"/>
      <c r="T27" s="23"/>
      <c r="U27" s="23"/>
      <c r="V27" s="23"/>
      <c r="W27" s="23"/>
      <c r="X27" s="23"/>
      <c r="Y27" s="23"/>
      <c r="Z27" s="23"/>
    </row>
    <row r="28" spans="1:26" x14ac:dyDescent="0.15">
      <c r="A28" s="15" t="str">
        <f t="shared" si="2"/>
        <v>Ozone depletion</v>
      </c>
      <c r="B28" s="15" t="str">
        <f t="shared" si="2"/>
        <v>kg CFC11 eq</v>
      </c>
      <c r="C28" s="15">
        <f t="shared" si="24"/>
        <v>4.0165130606182611E-6</v>
      </c>
      <c r="D28" s="15">
        <f t="shared" si="25"/>
        <v>4.0162775000000001E-6</v>
      </c>
      <c r="E28" s="23">
        <f t="shared" ref="E28:N31" si="27">B152/$C28</f>
        <v>1.9784799352244067E-5</v>
      </c>
      <c r="F28" s="23">
        <f t="shared" si="27"/>
        <v>0</v>
      </c>
      <c r="G28" s="23">
        <f t="shared" si="27"/>
        <v>5.6854482122572526E-3</v>
      </c>
      <c r="H28" s="23">
        <f t="shared" si="27"/>
        <v>2.8526726608568042E-4</v>
      </c>
      <c r="I28" s="23">
        <f t="shared" si="27"/>
        <v>1.1110642820399722E-7</v>
      </c>
      <c r="J28" s="23">
        <f t="shared" si="27"/>
        <v>0.98382864448889329</v>
      </c>
      <c r="K28" s="23">
        <f t="shared" si="27"/>
        <v>1.1098048313862201E-7</v>
      </c>
      <c r="L28" s="23">
        <f t="shared" si="27"/>
        <v>4.2961052882382227E-5</v>
      </c>
      <c r="M28" s="23">
        <f t="shared" si="27"/>
        <v>1.6737290028792282E-4</v>
      </c>
      <c r="N28" s="23">
        <f t="shared" si="27"/>
        <v>5.4238262570585693E-6</v>
      </c>
      <c r="O28" s="23">
        <f t="shared" ref="O28:X31" si="28">L152/$C28</f>
        <v>1.1439023926123546E-7</v>
      </c>
      <c r="P28" s="23">
        <f t="shared" si="28"/>
        <v>1.2806731665919716E-6</v>
      </c>
      <c r="Q28" s="23">
        <f t="shared" si="28"/>
        <v>1.5611668393367034E-7</v>
      </c>
      <c r="R28" s="23">
        <f t="shared" si="28"/>
        <v>1.1121885159044839E-6</v>
      </c>
      <c r="S28" s="23">
        <f t="shared" si="28"/>
        <v>9.8440645911689874E-10</v>
      </c>
      <c r="T28" s="23">
        <f t="shared" si="28"/>
        <v>6.4471282949130981E-10</v>
      </c>
      <c r="U28" s="23">
        <f t="shared" si="28"/>
        <v>8.351450995863716E-3</v>
      </c>
      <c r="V28" s="23">
        <f t="shared" si="28"/>
        <v>2.9829645314674389E-10</v>
      </c>
      <c r="W28" s="23">
        <f t="shared" si="28"/>
        <v>1.576044121969217E-3</v>
      </c>
      <c r="X28" s="23">
        <f t="shared" si="28"/>
        <v>5.2319421555087123E-6</v>
      </c>
      <c r="Y28" s="23">
        <f t="shared" ref="Y28:Z31" si="29">V152/$C28</f>
        <v>1.3141743647629261E-5</v>
      </c>
      <c r="Z28" s="23">
        <f t="shared" si="29"/>
        <v>1.634126741514861E-5</v>
      </c>
    </row>
    <row r="29" spans="1:26" x14ac:dyDescent="0.15">
      <c r="A29" s="15" t="str">
        <f t="shared" si="2"/>
        <v>Photochemical ozone formation</v>
      </c>
      <c r="B29" s="15" t="str">
        <f t="shared" si="2"/>
        <v>kg NMVOC eq</v>
      </c>
      <c r="C29" s="15">
        <f t="shared" si="24"/>
        <v>4.766410595205E-2</v>
      </c>
      <c r="D29" s="15">
        <f t="shared" si="25"/>
        <v>4.7048056999999997E-2</v>
      </c>
      <c r="E29" s="23">
        <f t="shared" si="27"/>
        <v>0.86455059162245063</v>
      </c>
      <c r="F29" s="23">
        <f t="shared" si="27"/>
        <v>0</v>
      </c>
      <c r="G29" s="23">
        <f t="shared" si="27"/>
        <v>3.6677285036221509E-2</v>
      </c>
      <c r="H29" s="23">
        <f t="shared" si="27"/>
        <v>4.246393296532501E-3</v>
      </c>
      <c r="I29" s="23">
        <f t="shared" si="27"/>
        <v>3.9268790688803403E-5</v>
      </c>
      <c r="J29" s="23">
        <f t="shared" si="27"/>
        <v>1.4701522162294158E-4</v>
      </c>
      <c r="K29" s="23">
        <f t="shared" si="27"/>
        <v>4.8495939529955316E-3</v>
      </c>
      <c r="L29" s="23">
        <f t="shared" si="27"/>
        <v>1.6421068734350966E-2</v>
      </c>
      <c r="M29" s="23">
        <f t="shared" si="27"/>
        <v>1.9586870064009811E-3</v>
      </c>
      <c r="N29" s="23">
        <f t="shared" si="27"/>
        <v>3.9858043323233486E-5</v>
      </c>
      <c r="O29" s="23">
        <f t="shared" si="28"/>
        <v>7.2365330915257651E-3</v>
      </c>
      <c r="P29" s="23">
        <f t="shared" si="28"/>
        <v>3.2888150709823169E-3</v>
      </c>
      <c r="Q29" s="23">
        <f t="shared" si="28"/>
        <v>1.4975191619413997E-4</v>
      </c>
      <c r="R29" s="23">
        <f t="shared" si="28"/>
        <v>4.0647614411336137E-2</v>
      </c>
      <c r="S29" s="23">
        <f t="shared" si="28"/>
        <v>9.794213920001616E-6</v>
      </c>
      <c r="T29" s="23">
        <f t="shared" si="28"/>
        <v>1.6788157755544438E-4</v>
      </c>
      <c r="U29" s="23">
        <f t="shared" si="28"/>
        <v>2.80700471198591E-3</v>
      </c>
      <c r="V29" s="23">
        <f t="shared" si="28"/>
        <v>5.4892190837106665E-5</v>
      </c>
      <c r="W29" s="23">
        <f t="shared" si="28"/>
        <v>9.1457867779695789E-3</v>
      </c>
      <c r="X29" s="23">
        <f t="shared" si="28"/>
        <v>3.4520603442247774E-3</v>
      </c>
      <c r="Y29" s="23">
        <f t="shared" si="29"/>
        <v>1.832035873867982E-3</v>
      </c>
      <c r="Z29" s="23">
        <f t="shared" si="29"/>
        <v>2.2780681150137037E-3</v>
      </c>
    </row>
    <row r="30" spans="1:26" x14ac:dyDescent="0.15">
      <c r="A30" s="15" t="str">
        <f t="shared" si="2"/>
        <v>Resource use, fossils</v>
      </c>
      <c r="B30" s="15" t="str">
        <f t="shared" si="2"/>
        <v>MJ</v>
      </c>
      <c r="C30" s="15">
        <f t="shared" si="24"/>
        <v>80.097805488600002</v>
      </c>
      <c r="D30" s="15">
        <f t="shared" si="25"/>
        <v>55.848896000000003</v>
      </c>
      <c r="E30" s="23">
        <f t="shared" si="27"/>
        <v>0.42828897484441691</v>
      </c>
      <c r="F30" s="23">
        <f t="shared" si="27"/>
        <v>0</v>
      </c>
      <c r="G30" s="23">
        <f t="shared" si="27"/>
        <v>0</v>
      </c>
      <c r="H30" s="23">
        <f t="shared" si="27"/>
        <v>3.1627736672018513E-3</v>
      </c>
      <c r="I30" s="23">
        <f t="shared" si="27"/>
        <v>9.4050438136812306E-4</v>
      </c>
      <c r="J30" s="23">
        <f t="shared" si="27"/>
        <v>6.7877893368424526E-4</v>
      </c>
      <c r="K30" s="23">
        <f t="shared" si="27"/>
        <v>2.4024362318813813E-3</v>
      </c>
      <c r="L30" s="23">
        <f t="shared" si="27"/>
        <v>0.10111104855616383</v>
      </c>
      <c r="M30" s="23">
        <f t="shared" si="27"/>
        <v>2.4498208009947034E-3</v>
      </c>
      <c r="N30" s="23">
        <f t="shared" si="27"/>
        <v>2.5183115663350943E-4</v>
      </c>
      <c r="O30" s="23">
        <f t="shared" si="28"/>
        <v>1.9508442091118166E-3</v>
      </c>
      <c r="P30" s="23">
        <f t="shared" si="28"/>
        <v>3.288063741490195E-2</v>
      </c>
      <c r="Q30" s="23">
        <f t="shared" si="28"/>
        <v>6.2123326221568027E-4</v>
      </c>
      <c r="R30" s="23">
        <f t="shared" si="28"/>
        <v>0.18667351631909665</v>
      </c>
      <c r="S30" s="23">
        <f t="shared" si="28"/>
        <v>1.4477581413451389E-5</v>
      </c>
      <c r="T30" s="23">
        <f t="shared" si="28"/>
        <v>1.4473688672594158E-5</v>
      </c>
      <c r="U30" s="23">
        <f t="shared" si="28"/>
        <v>1.7341081837725109E-2</v>
      </c>
      <c r="V30" s="23">
        <f t="shared" si="28"/>
        <v>1.2057585524455554E-4</v>
      </c>
      <c r="W30" s="23">
        <f t="shared" si="28"/>
        <v>2.6543251553909211E-2</v>
      </c>
      <c r="X30" s="23">
        <f t="shared" si="28"/>
        <v>3.3095881763917902E-2</v>
      </c>
      <c r="Y30" s="23">
        <f t="shared" si="29"/>
        <v>7.1968150248766016E-2</v>
      </c>
      <c r="Z30" s="23">
        <f t="shared" si="29"/>
        <v>8.9489707692680567E-2</v>
      </c>
    </row>
    <row r="31" spans="1:26" x14ac:dyDescent="0.15">
      <c r="A31" s="15" t="str">
        <f t="shared" si="2"/>
        <v>Resource use, minerals and metals</v>
      </c>
      <c r="B31" s="15" t="str">
        <f t="shared" si="2"/>
        <v>kg Sb eq</v>
      </c>
      <c r="C31" s="15">
        <f t="shared" si="24"/>
        <v>2.8821716013489998E-5</v>
      </c>
      <c r="D31" s="15">
        <f t="shared" si="25"/>
        <v>2.8760314000000001E-5</v>
      </c>
      <c r="E31" s="23">
        <f t="shared" si="27"/>
        <v>9.5008923088352182E-3</v>
      </c>
      <c r="F31" s="23">
        <f t="shared" si="27"/>
        <v>0</v>
      </c>
      <c r="G31" s="23">
        <f t="shared" si="27"/>
        <v>0.75473854470769808</v>
      </c>
      <c r="H31" s="23">
        <f t="shared" si="27"/>
        <v>1.2744137088439897E-2</v>
      </c>
      <c r="I31" s="23">
        <f t="shared" si="27"/>
        <v>1.5114236424927267E-5</v>
      </c>
      <c r="J31" s="23">
        <f t="shared" si="27"/>
        <v>1.2118576140175707E-4</v>
      </c>
      <c r="K31" s="23">
        <f t="shared" si="27"/>
        <v>5.3294127222718534E-5</v>
      </c>
      <c r="L31" s="23">
        <f t="shared" si="27"/>
        <v>4.1110633365668359E-3</v>
      </c>
      <c r="M31" s="23">
        <f t="shared" si="27"/>
        <v>0.19749148861698032</v>
      </c>
      <c r="N31" s="23">
        <f t="shared" si="27"/>
        <v>1.0251462121884339E-5</v>
      </c>
      <c r="O31" s="23">
        <f t="shared" si="28"/>
        <v>1.9520057367044851E-3</v>
      </c>
      <c r="P31" s="23">
        <f t="shared" si="28"/>
        <v>9.2561223584027724E-4</v>
      </c>
      <c r="Q31" s="23">
        <f t="shared" si="28"/>
        <v>3.1849132770941024E-5</v>
      </c>
      <c r="R31" s="23">
        <f t="shared" si="28"/>
        <v>4.9948712260095545E-3</v>
      </c>
      <c r="S31" s="23">
        <f t="shared" si="28"/>
        <v>4.5733425427655173E-6</v>
      </c>
      <c r="T31" s="23">
        <f t="shared" si="28"/>
        <v>3.522007154344597E-6</v>
      </c>
      <c r="U31" s="23">
        <f t="shared" si="28"/>
        <v>7.2836221792534472E-3</v>
      </c>
      <c r="V31" s="23">
        <f t="shared" si="28"/>
        <v>1.0330534443564744E-4</v>
      </c>
      <c r="W31" s="23">
        <f t="shared" si="28"/>
        <v>1.8229049226426704E-3</v>
      </c>
      <c r="X31" s="23">
        <f t="shared" si="28"/>
        <v>2.480822410661937E-4</v>
      </c>
      <c r="Y31" s="23">
        <f t="shared" si="29"/>
        <v>1.7132801175644037E-3</v>
      </c>
      <c r="Z31" s="23">
        <f t="shared" si="29"/>
        <v>2.1303998683236251E-3</v>
      </c>
    </row>
    <row r="32" spans="1:26" x14ac:dyDescent="0.15">
      <c r="A32" s="8"/>
      <c r="E32" s="47"/>
      <c r="F32" s="47"/>
      <c r="G32" s="47"/>
      <c r="H32" s="47"/>
      <c r="I32" s="47"/>
      <c r="J32" s="47"/>
    </row>
    <row r="33" spans="1:16" ht="16" x14ac:dyDescent="0.15">
      <c r="A33" s="74" t="s">
        <v>154</v>
      </c>
      <c r="B33" s="74">
        <v>0.01</v>
      </c>
      <c r="E33" s="47"/>
      <c r="F33" s="47"/>
      <c r="G33" s="47"/>
      <c r="H33" s="47"/>
      <c r="I33" s="47"/>
      <c r="J33" s="47"/>
    </row>
    <row r="34" spans="1:16" x14ac:dyDescent="0.15">
      <c r="A34" s="26" t="s">
        <v>55</v>
      </c>
      <c r="B34" s="26" t="str">
        <f>"Most important processes for each category. Only stages that contribute with more than "&amp;TEXT(B33,"0%")&amp;" of the total"</f>
        <v>Most important processes for each category. Only stages that contribute with more than 1% of the total</v>
      </c>
      <c r="C34" s="26"/>
      <c r="D34" s="24"/>
      <c r="E34" s="24"/>
      <c r="F34" s="24"/>
      <c r="G34" s="24"/>
      <c r="H34" s="26"/>
      <c r="I34" s="26"/>
      <c r="J34" s="26"/>
      <c r="K34" s="26"/>
      <c r="L34" s="26"/>
      <c r="M34" s="26"/>
      <c r="N34" s="26"/>
      <c r="O34" s="26"/>
      <c r="P34" s="26"/>
    </row>
    <row r="35" spans="1:16" ht="42" x14ac:dyDescent="0.15">
      <c r="A35" s="4" t="str">
        <f>A97</f>
        <v>Acidification</v>
      </c>
      <c r="B35" s="10" t="str">
        <f t="shared" ref="B35:P35" si="30">IF(C97&gt;$B$33,""&amp;C67&amp;" ("&amp;TEXT(C97,"0%"&amp;")"),"---")</f>
        <v>Fishing - fuel use (69%)</v>
      </c>
      <c r="C35" s="10" t="str">
        <f t="shared" si="30"/>
        <v>Fishing - vessel, construction and EoL (10%)</v>
      </c>
      <c r="D35" s="10" t="str">
        <f t="shared" si="30"/>
        <v>Packaging - consumer packaging (8%)</v>
      </c>
      <c r="E35" s="10" t="str">
        <f t="shared" si="30"/>
        <v>Preparation - energy use (3%)</v>
      </c>
      <c r="F35" s="10" t="str">
        <f t="shared" si="30"/>
        <v>Consumption preparation of fish (2%)</v>
      </c>
      <c r="G35" s="10" t="str">
        <f t="shared" si="30"/>
        <v>EoL - Fish waste handling retailer and consumer (1%)</v>
      </c>
      <c r="H35" s="10" t="str">
        <f t="shared" si="30"/>
        <v>EoL - Fish waste handling retailer and consumer (1%)</v>
      </c>
      <c r="I35" s="10" t="str">
        <f t="shared" si="30"/>
        <v>---</v>
      </c>
      <c r="J35" s="10" t="str">
        <f t="shared" si="30"/>
        <v>---</v>
      </c>
      <c r="K35" s="10" t="str">
        <f t="shared" si="30"/>
        <v>---</v>
      </c>
      <c r="L35" s="10" t="str">
        <f t="shared" si="30"/>
        <v>---</v>
      </c>
      <c r="M35" s="10" t="str">
        <f t="shared" si="30"/>
        <v>---</v>
      </c>
      <c r="N35" s="10" t="str">
        <f t="shared" si="30"/>
        <v>---</v>
      </c>
      <c r="O35" s="10" t="str">
        <f t="shared" si="30"/>
        <v>---</v>
      </c>
      <c r="P35" s="10" t="str">
        <f t="shared" si="30"/>
        <v>---</v>
      </c>
    </row>
    <row r="36" spans="1:16" ht="84" x14ac:dyDescent="0.15">
      <c r="A36" s="4" t="str">
        <f t="shared" ref="A36:A62" si="31">A98</f>
        <v>Climate change</v>
      </c>
      <c r="B36" s="10" t="str">
        <f t="shared" ref="B36:P36" si="32">IF(C98&gt;$B$33,""&amp;C68&amp;" ("&amp;TEXT(C98,"0%"&amp;")"),"---")</f>
        <v>Fishing - fuel use (43%)</v>
      </c>
      <c r="C36" s="10" t="str">
        <f t="shared" si="32"/>
        <v>Packaging - consumer packaging (18%)</v>
      </c>
      <c r="D36" s="10" t="str">
        <f t="shared" si="32"/>
        <v>Retailer energy use and refrigeration (9%)</v>
      </c>
      <c r="E36" s="10" t="str">
        <f t="shared" si="32"/>
        <v>Preparation - energy use (8%)</v>
      </c>
      <c r="F36" s="10" t="str">
        <f t="shared" si="32"/>
        <v>Fishing - vessel, construction and EoL (6%)</v>
      </c>
      <c r="G36" s="10" t="str">
        <f t="shared" si="32"/>
        <v>Fishing - refrigerant production and emissions (4%)</v>
      </c>
      <c r="H36" s="10" t="str">
        <f t="shared" si="32"/>
        <v>Consumption preparation of fish (4%)</v>
      </c>
      <c r="I36" s="10" t="str">
        <f t="shared" si="32"/>
        <v>EoL - Fish waste handling up to retailer (3%)</v>
      </c>
      <c r="J36" s="10" t="str">
        <f t="shared" si="32"/>
        <v>Transport packaging EPS (3%)</v>
      </c>
      <c r="K36" s="10" t="str">
        <f t="shared" si="32"/>
        <v>Fishing gear production and loss to sea (1%)</v>
      </c>
      <c r="L36" s="10" t="str">
        <f t="shared" si="32"/>
        <v>---</v>
      </c>
      <c r="M36" s="10" t="str">
        <f t="shared" si="32"/>
        <v>---</v>
      </c>
      <c r="N36" s="10" t="str">
        <f t="shared" si="32"/>
        <v>---</v>
      </c>
      <c r="O36" s="10" t="str">
        <f t="shared" si="32"/>
        <v>---</v>
      </c>
      <c r="P36" s="10" t="str">
        <f t="shared" si="32"/>
        <v>---</v>
      </c>
    </row>
    <row r="37" spans="1:16" ht="56" x14ac:dyDescent="0.15">
      <c r="A37" s="4" t="str">
        <f t="shared" si="31"/>
        <v>Climate change - Biogenic</v>
      </c>
      <c r="B37" s="10" t="str">
        <f t="shared" ref="B37:P37" si="33">IF(C99&gt;$B$33,""&amp;C69&amp;" ("&amp;TEXT(C99,"0%"&amp;")"),"---")</f>
        <v>EoL - Fish waste handling retailer and consumer (54%)</v>
      </c>
      <c r="C37" s="10" t="str">
        <f t="shared" si="33"/>
        <v>EoL - Fish waste handling retailer and consumer (43%)</v>
      </c>
      <c r="D37" s="10" t="str">
        <f t="shared" si="33"/>
        <v>Preparation - materials, infrastructure and waste (1%)</v>
      </c>
      <c r="E37" s="10" t="str">
        <f t="shared" si="33"/>
        <v>---</v>
      </c>
      <c r="F37" s="10" t="str">
        <f t="shared" si="33"/>
        <v>---</v>
      </c>
      <c r="G37" s="10" t="str">
        <f t="shared" si="33"/>
        <v>---</v>
      </c>
      <c r="H37" s="10" t="str">
        <f t="shared" si="33"/>
        <v>---</v>
      </c>
      <c r="I37" s="10" t="str">
        <f t="shared" si="33"/>
        <v>---</v>
      </c>
      <c r="J37" s="10" t="str">
        <f t="shared" si="33"/>
        <v>---</v>
      </c>
      <c r="K37" s="10" t="str">
        <f t="shared" si="33"/>
        <v>---</v>
      </c>
      <c r="L37" s="10" t="str">
        <f t="shared" si="33"/>
        <v>---</v>
      </c>
      <c r="M37" s="10" t="str">
        <f t="shared" si="33"/>
        <v>---</v>
      </c>
      <c r="N37" s="10" t="str">
        <f t="shared" si="33"/>
        <v>---</v>
      </c>
      <c r="O37" s="10" t="str">
        <f t="shared" si="33"/>
        <v>---</v>
      </c>
      <c r="P37" s="10" t="str">
        <f t="shared" si="33"/>
        <v>---</v>
      </c>
    </row>
    <row r="38" spans="1:16" ht="98" x14ac:dyDescent="0.15">
      <c r="A38" s="4" t="str">
        <f t="shared" si="31"/>
        <v>Climate change - Fossil</v>
      </c>
      <c r="B38" s="10" t="str">
        <f t="shared" ref="B38:P38" si="34">IF(C100&gt;$B$33,""&amp;C70&amp;" ("&amp;TEXT(C100,"0%"&amp;")"),"---")</f>
        <v>Fishing - fuel use (38%)</v>
      </c>
      <c r="C38" s="10" t="str">
        <f t="shared" si="34"/>
        <v>Packaging - consumer packaging (16%)</v>
      </c>
      <c r="D38" s="10" t="str">
        <f t="shared" si="34"/>
        <v>Retailer energy use and refrigeration (8%)</v>
      </c>
      <c r="E38" s="10" t="str">
        <f t="shared" si="34"/>
        <v>Preparation - energy use (7%)</v>
      </c>
      <c r="F38" s="10" t="str">
        <f t="shared" si="34"/>
        <v>EoL - Fish waste handling retailer and consumer (7%)</v>
      </c>
      <c r="G38" s="10" t="str">
        <f t="shared" si="34"/>
        <v>EoL - Fish waste handling retailer and consumer (5%)</v>
      </c>
      <c r="H38" s="10" t="str">
        <f t="shared" si="34"/>
        <v>Fishing - vessel, construction and EoL (5%)</v>
      </c>
      <c r="I38" s="10" t="str">
        <f t="shared" si="34"/>
        <v>Fishing - refrigerant production and emissions (4%)</v>
      </c>
      <c r="J38" s="10" t="str">
        <f t="shared" si="34"/>
        <v>Consumption preparation of fish (3%)</v>
      </c>
      <c r="K38" s="10" t="str">
        <f t="shared" si="34"/>
        <v>EoL - Fish waste handling up to retailer (3%)</v>
      </c>
      <c r="L38" s="10" t="str">
        <f t="shared" si="34"/>
        <v>Transport packaging EPS (2%)</v>
      </c>
      <c r="M38" s="10" t="str">
        <f t="shared" si="34"/>
        <v>Fishing gear production and loss to sea (1%)</v>
      </c>
      <c r="N38" s="10" t="str">
        <f t="shared" si="34"/>
        <v>---</v>
      </c>
      <c r="O38" s="10" t="str">
        <f t="shared" si="34"/>
        <v>---</v>
      </c>
      <c r="P38" s="10" t="str">
        <f t="shared" si="34"/>
        <v>---</v>
      </c>
    </row>
    <row r="39" spans="1:16" ht="42" x14ac:dyDescent="0.15">
      <c r="A39" s="4" t="str">
        <f t="shared" si="31"/>
        <v>Climate change - Land Use and LU Change</v>
      </c>
      <c r="B39" s="10" t="str">
        <f t="shared" ref="B39:P39" si="35">IF(C101&gt;$B$33,""&amp;C71&amp;" ("&amp;TEXT(C101,"0%"&amp;")"),"---")</f>
        <v>Fishing - vessel, construction and EoL (57%)</v>
      </c>
      <c r="C39" s="10" t="str">
        <f t="shared" si="35"/>
        <v>Fishing - fuel use (29%)</v>
      </c>
      <c r="D39" s="10" t="str">
        <f t="shared" si="35"/>
        <v>Consumption preparation of fish (11%)</v>
      </c>
      <c r="E39" s="10" t="str">
        <f t="shared" si="35"/>
        <v>---</v>
      </c>
      <c r="F39" s="10" t="str">
        <f t="shared" si="35"/>
        <v>---</v>
      </c>
      <c r="G39" s="10" t="str">
        <f t="shared" si="35"/>
        <v>---</v>
      </c>
      <c r="H39" s="10" t="str">
        <f t="shared" si="35"/>
        <v>---</v>
      </c>
      <c r="I39" s="10" t="str">
        <f t="shared" si="35"/>
        <v>---</v>
      </c>
      <c r="J39" s="10" t="str">
        <f t="shared" si="35"/>
        <v>---</v>
      </c>
      <c r="K39" s="10" t="str">
        <f t="shared" si="35"/>
        <v>---</v>
      </c>
      <c r="L39" s="10" t="str">
        <f t="shared" si="35"/>
        <v>---</v>
      </c>
      <c r="M39" s="10" t="str">
        <f t="shared" si="35"/>
        <v>---</v>
      </c>
      <c r="N39" s="10" t="str">
        <f t="shared" si="35"/>
        <v>---</v>
      </c>
      <c r="O39" s="10" t="str">
        <f t="shared" si="35"/>
        <v>---</v>
      </c>
      <c r="P39" s="10" t="str">
        <f t="shared" si="35"/>
        <v>---</v>
      </c>
    </row>
    <row r="40" spans="1:16" ht="42" x14ac:dyDescent="0.15">
      <c r="A40" s="4" t="str">
        <f t="shared" si="31"/>
        <v>Ecotoxicity, freshwater - part 1</v>
      </c>
      <c r="B40" s="10" t="str">
        <f t="shared" ref="B40:P40" si="36">IF(C102&gt;$B$33,""&amp;C72&amp;" ("&amp;TEXT(C102,"0%"&amp;")"),"---")</f>
        <v>Fishing - vessel, construction and EoL (42%)</v>
      </c>
      <c r="C40" s="10" t="str">
        <f t="shared" si="36"/>
        <v>Fishing - fuel use (34%)</v>
      </c>
      <c r="D40" s="10" t="str">
        <f t="shared" si="36"/>
        <v>Packaging - consumer packaging (9%)</v>
      </c>
      <c r="E40" s="10" t="str">
        <f t="shared" si="36"/>
        <v>Preparation - energy use (4%)</v>
      </c>
      <c r="F40" s="10" t="str">
        <f t="shared" si="36"/>
        <v>Consumption preparation of fish (3%)</v>
      </c>
      <c r="G40" s="10" t="str">
        <f t="shared" si="36"/>
        <v>Transport packaging EPS (2%)</v>
      </c>
      <c r="H40" s="10" t="str">
        <f t="shared" si="36"/>
        <v>Fishing gear production and loss to sea (1%)</v>
      </c>
      <c r="I40" s="10" t="str">
        <f t="shared" si="36"/>
        <v>---</v>
      </c>
      <c r="J40" s="10" t="str">
        <f t="shared" si="36"/>
        <v>---</v>
      </c>
      <c r="K40" s="10" t="str">
        <f t="shared" si="36"/>
        <v>---</v>
      </c>
      <c r="L40" s="10" t="str">
        <f t="shared" si="36"/>
        <v>---</v>
      </c>
      <c r="M40" s="10" t="str">
        <f t="shared" si="36"/>
        <v>---</v>
      </c>
      <c r="N40" s="10" t="str">
        <f t="shared" si="36"/>
        <v>---</v>
      </c>
      <c r="O40" s="10" t="str">
        <f t="shared" si="36"/>
        <v>---</v>
      </c>
      <c r="P40" s="10" t="str">
        <f t="shared" si="36"/>
        <v>---</v>
      </c>
    </row>
    <row r="41" spans="1:16" ht="56" x14ac:dyDescent="0.15">
      <c r="A41" s="4" t="str">
        <f t="shared" si="31"/>
        <v>Ecotoxicity, freshwater - part 2</v>
      </c>
      <c r="B41" s="10" t="str">
        <f t="shared" ref="B41:P41" si="37">IF(C103&gt;$B$33,""&amp;C73&amp;" ("&amp;TEXT(C103,"0%"&amp;")"),"---")</f>
        <v>Fishing - vessel, construction and EoL (35%)</v>
      </c>
      <c r="C41" s="10" t="str">
        <f t="shared" si="37"/>
        <v>Consumption preparation of fish (26%)</v>
      </c>
      <c r="D41" s="10" t="str">
        <f t="shared" si="37"/>
        <v>Preparation - materials, infrastructure and waste (10%)</v>
      </c>
      <c r="E41" s="10" t="str">
        <f t="shared" si="37"/>
        <v>Preparation - energy use (9%)</v>
      </c>
      <c r="F41" s="10" t="str">
        <f t="shared" si="37"/>
        <v>Fishing - fuel use (8%)</v>
      </c>
      <c r="G41" s="10" t="str">
        <f t="shared" si="37"/>
        <v>Packaging - consumer packaging (4%)</v>
      </c>
      <c r="H41" s="10" t="str">
        <f t="shared" si="37"/>
        <v>Retailer energy use and refrigeration (2%)</v>
      </c>
      <c r="I41" s="10" t="str">
        <f t="shared" si="37"/>
        <v>EoL - Fish waste handling retailer and consumer (2%)</v>
      </c>
      <c r="J41" s="10" t="str">
        <f t="shared" si="37"/>
        <v>EoL - Fish waste handling retailer and consumer (2%)</v>
      </c>
      <c r="K41" s="10" t="str">
        <f t="shared" si="37"/>
        <v>---</v>
      </c>
      <c r="L41" s="10" t="str">
        <f t="shared" si="37"/>
        <v>---</v>
      </c>
      <c r="M41" s="10" t="str">
        <f t="shared" si="37"/>
        <v>---</v>
      </c>
      <c r="N41" s="10" t="str">
        <f t="shared" si="37"/>
        <v>---</v>
      </c>
      <c r="O41" s="10" t="str">
        <f t="shared" si="37"/>
        <v>---</v>
      </c>
      <c r="P41" s="10" t="str">
        <f t="shared" si="37"/>
        <v>---</v>
      </c>
    </row>
    <row r="42" spans="1:16" ht="42" x14ac:dyDescent="0.15">
      <c r="A42" s="4" t="str">
        <f t="shared" si="31"/>
        <v>Ecotoxicity, freshwater - inorganics</v>
      </c>
      <c r="B42" s="10" t="str">
        <f t="shared" ref="B42:P42" si="38">IF(C104&gt;$B$33,""&amp;C74&amp;" ("&amp;TEXT(C104,"0%"&amp;")"),"---")</f>
        <v>Fishing - fuel use (62%)</v>
      </c>
      <c r="C42" s="10" t="str">
        <f t="shared" si="38"/>
        <v>Packaging - consumer packaging (15%)</v>
      </c>
      <c r="D42" s="10" t="str">
        <f t="shared" si="38"/>
        <v>Fishing - vessel, construction and EoL (7%)</v>
      </c>
      <c r="E42" s="10" t="str">
        <f t="shared" si="38"/>
        <v>Transport packaging EPS (4%)</v>
      </c>
      <c r="F42" s="10" t="str">
        <f t="shared" si="38"/>
        <v>Preparation - energy use (4%)</v>
      </c>
      <c r="G42" s="10" t="str">
        <f t="shared" si="38"/>
        <v>Preparation - materials, infrastructure and waste (3%)</v>
      </c>
      <c r="H42" s="10" t="str">
        <f t="shared" si="38"/>
        <v>Consumption preparation of fish (2%)</v>
      </c>
      <c r="I42" s="10" t="str">
        <f t="shared" si="38"/>
        <v>---</v>
      </c>
      <c r="J42" s="10" t="str">
        <f t="shared" si="38"/>
        <v>---</v>
      </c>
      <c r="K42" s="10" t="str">
        <f t="shared" si="38"/>
        <v>---</v>
      </c>
      <c r="L42" s="10" t="str">
        <f t="shared" si="38"/>
        <v>---</v>
      </c>
      <c r="M42" s="10" t="str">
        <f t="shared" si="38"/>
        <v>---</v>
      </c>
      <c r="N42" s="10" t="str">
        <f t="shared" si="38"/>
        <v>---</v>
      </c>
      <c r="O42" s="10" t="str">
        <f t="shared" si="38"/>
        <v>---</v>
      </c>
      <c r="P42" s="10" t="str">
        <f t="shared" si="38"/>
        <v>---</v>
      </c>
    </row>
    <row r="43" spans="1:16" ht="42" x14ac:dyDescent="0.15">
      <c r="A43" s="4" t="str">
        <f t="shared" si="31"/>
        <v>Ecotoxicity, freshwater - metals</v>
      </c>
      <c r="B43" s="10" t="str">
        <f t="shared" ref="B43:P43" si="39">IF(C105&gt;$B$33,""&amp;C75&amp;" ("&amp;TEXT(C105,"0%"&amp;")"),"---")</f>
        <v>Fishing - vessel, construction and EoL (81%)</v>
      </c>
      <c r="C43" s="10" t="str">
        <f t="shared" si="39"/>
        <v>Preparation - energy use (5%)</v>
      </c>
      <c r="D43" s="10" t="str">
        <f t="shared" si="39"/>
        <v>EoL - Fish waste handling retailer and consumer (2%)</v>
      </c>
      <c r="E43" s="10" t="str">
        <f t="shared" si="39"/>
        <v>Fishing gear production and loss to sea (2%)</v>
      </c>
      <c r="F43" s="10" t="str">
        <f t="shared" si="39"/>
        <v>Packaging - consumer packaging (2%)</v>
      </c>
      <c r="G43" s="10" t="str">
        <f t="shared" si="39"/>
        <v>Consumption preparation of fish (2%)</v>
      </c>
      <c r="H43" s="10" t="str">
        <f t="shared" si="39"/>
        <v>Fishing - fuel use (2%)</v>
      </c>
      <c r="I43" s="10" t="str">
        <f t="shared" si="39"/>
        <v>EoL - Fish waste handling retailer and consumer (2%)</v>
      </c>
      <c r="J43" s="10" t="str">
        <f t="shared" si="39"/>
        <v>---</v>
      </c>
      <c r="K43" s="10" t="str">
        <f t="shared" si="39"/>
        <v>---</v>
      </c>
      <c r="L43" s="10" t="str">
        <f t="shared" si="39"/>
        <v>---</v>
      </c>
      <c r="M43" s="10" t="str">
        <f t="shared" si="39"/>
        <v>---</v>
      </c>
      <c r="N43" s="10" t="str">
        <f t="shared" si="39"/>
        <v>---</v>
      </c>
      <c r="O43" s="10" t="str">
        <f t="shared" si="39"/>
        <v>---</v>
      </c>
      <c r="P43" s="10" t="str">
        <f t="shared" si="39"/>
        <v>---</v>
      </c>
    </row>
    <row r="44" spans="1:16" ht="42" x14ac:dyDescent="0.15">
      <c r="A44" s="4" t="str">
        <f t="shared" si="31"/>
        <v>Ecotoxicity, freshwater - organics</v>
      </c>
      <c r="B44" s="10" t="str">
        <f t="shared" ref="B44:P44" si="40">IF(C106&gt;$B$33,""&amp;C76&amp;" ("&amp;TEXT(C106,"0%"&amp;")"),"---")</f>
        <v>Fishing - vessel, construction and EoL (55%)</v>
      </c>
      <c r="C44" s="10" t="str">
        <f t="shared" si="40"/>
        <v>Preparation - materials, infrastructure and waste (27%)</v>
      </c>
      <c r="D44" s="10" t="str">
        <f t="shared" si="40"/>
        <v>Fishing - fuel use (15%)</v>
      </c>
      <c r="E44" s="10" t="str">
        <f t="shared" si="40"/>
        <v>Fishing gear production and loss to sea (1%)</v>
      </c>
      <c r="F44" s="10" t="str">
        <f t="shared" si="40"/>
        <v>Fishing - refrigerant production and emissions (1%)</v>
      </c>
      <c r="G44" s="10" t="str">
        <f t="shared" si="40"/>
        <v>---</v>
      </c>
      <c r="H44" s="10" t="str">
        <f t="shared" si="40"/>
        <v>---</v>
      </c>
      <c r="I44" s="10" t="str">
        <f t="shared" si="40"/>
        <v>---</v>
      </c>
      <c r="J44" s="10" t="str">
        <f t="shared" si="40"/>
        <v>---</v>
      </c>
      <c r="K44" s="10" t="str">
        <f t="shared" si="40"/>
        <v>---</v>
      </c>
      <c r="L44" s="10" t="str">
        <f t="shared" si="40"/>
        <v>---</v>
      </c>
      <c r="M44" s="10" t="str">
        <f t="shared" si="40"/>
        <v>---</v>
      </c>
      <c r="N44" s="10" t="str">
        <f t="shared" si="40"/>
        <v>---</v>
      </c>
      <c r="O44" s="10" t="str">
        <f t="shared" si="40"/>
        <v>---</v>
      </c>
      <c r="P44" s="10" t="str">
        <f t="shared" si="40"/>
        <v>---</v>
      </c>
    </row>
    <row r="45" spans="1:16" ht="42" x14ac:dyDescent="0.15">
      <c r="A45" s="4" t="str">
        <f t="shared" si="31"/>
        <v>Particulate Matter</v>
      </c>
      <c r="B45" s="10" t="str">
        <f t="shared" ref="B45:P45" si="41">IF(C107&gt;$B$33,""&amp;C77&amp;" ("&amp;TEXT(C107,"0%"&amp;")"),"---")</f>
        <v>Fishing - fuel use (84%)</v>
      </c>
      <c r="C45" s="10" t="str">
        <f t="shared" si="41"/>
        <v>Packaging - consumer packaging (4%)</v>
      </c>
      <c r="D45" s="10" t="str">
        <f t="shared" si="41"/>
        <v>Fishing - vessel, construction and EoL (4%)</v>
      </c>
      <c r="E45" s="10" t="str">
        <f t="shared" si="41"/>
        <v>Preparation - energy use (2%)</v>
      </c>
      <c r="F45" s="10" t="str">
        <f t="shared" si="41"/>
        <v>Fishing gear production and loss to sea (1%)</v>
      </c>
      <c r="G45" s="10" t="str">
        <f t="shared" si="41"/>
        <v>---</v>
      </c>
      <c r="H45" s="10" t="str">
        <f t="shared" si="41"/>
        <v>---</v>
      </c>
      <c r="I45" s="10" t="str">
        <f t="shared" si="41"/>
        <v>---</v>
      </c>
      <c r="J45" s="10" t="str">
        <f t="shared" si="41"/>
        <v>---</v>
      </c>
      <c r="K45" s="10" t="str">
        <f t="shared" si="41"/>
        <v>---</v>
      </c>
      <c r="L45" s="10" t="str">
        <f t="shared" si="41"/>
        <v>---</v>
      </c>
      <c r="M45" s="10" t="str">
        <f t="shared" si="41"/>
        <v>---</v>
      </c>
      <c r="N45" s="10" t="str">
        <f t="shared" si="41"/>
        <v>---</v>
      </c>
      <c r="O45" s="10" t="str">
        <f t="shared" si="41"/>
        <v>---</v>
      </c>
      <c r="P45" s="10" t="str">
        <f t="shared" si="41"/>
        <v>---</v>
      </c>
    </row>
    <row r="46" spans="1:16" ht="42" x14ac:dyDescent="0.15">
      <c r="A46" s="4" t="str">
        <f t="shared" si="31"/>
        <v>Eutrophication, marine</v>
      </c>
      <c r="B46" s="10" t="str">
        <f t="shared" ref="B46:P46" si="42">IF(C108&gt;$B$33,""&amp;C78&amp;" ("&amp;TEXT(C108,"0%"&amp;")"),"---")</f>
        <v>Fishing - fuel use (84%)</v>
      </c>
      <c r="C46" s="10" t="str">
        <f t="shared" si="42"/>
        <v>Consumption preparation of fish (3%)</v>
      </c>
      <c r="D46" s="10" t="str">
        <f t="shared" si="42"/>
        <v>Packaging - consumer packaging (3%)</v>
      </c>
      <c r="E46" s="10" t="str">
        <f t="shared" si="42"/>
        <v>Fishing - vessel, construction and EoL (3%)</v>
      </c>
      <c r="F46" s="10" t="str">
        <f t="shared" si="42"/>
        <v>Preparation - energy use (2%)</v>
      </c>
      <c r="G46" s="10" t="str">
        <f t="shared" si="42"/>
        <v>---</v>
      </c>
      <c r="H46" s="10" t="str">
        <f t="shared" si="42"/>
        <v>---</v>
      </c>
      <c r="I46" s="10" t="str">
        <f t="shared" si="42"/>
        <v>---</v>
      </c>
      <c r="J46" s="10" t="str">
        <f t="shared" si="42"/>
        <v>---</v>
      </c>
      <c r="K46" s="10" t="str">
        <f t="shared" si="42"/>
        <v>---</v>
      </c>
      <c r="L46" s="10" t="str">
        <f t="shared" si="42"/>
        <v>---</v>
      </c>
      <c r="M46" s="10" t="str">
        <f t="shared" si="42"/>
        <v>---</v>
      </c>
      <c r="N46" s="10" t="str">
        <f t="shared" si="42"/>
        <v>---</v>
      </c>
      <c r="O46" s="10" t="str">
        <f t="shared" si="42"/>
        <v>---</v>
      </c>
      <c r="P46" s="10" t="str">
        <f t="shared" si="42"/>
        <v>---</v>
      </c>
    </row>
    <row r="47" spans="1:16" ht="42" x14ac:dyDescent="0.15">
      <c r="A47" s="4" t="str">
        <f t="shared" si="31"/>
        <v>Eutrophication, freshwater</v>
      </c>
      <c r="B47" s="10" t="str">
        <f t="shared" ref="B47:P47" si="43">IF(C109&gt;$B$33,""&amp;C79&amp;" ("&amp;TEXT(C109,"0%"&amp;")"),"---")</f>
        <v>Fishing - vessel, construction and EoL (79%)</v>
      </c>
      <c r="C47" s="10" t="str">
        <f t="shared" si="43"/>
        <v>EoL - Fish waste handling retailer and consumer (5%)</v>
      </c>
      <c r="D47" s="10" t="str">
        <f t="shared" si="43"/>
        <v>EoL - Fish waste handling retailer and consumer (4%)</v>
      </c>
      <c r="E47" s="10" t="str">
        <f t="shared" si="43"/>
        <v>Preparation - materials, infrastructure and waste (4%)</v>
      </c>
      <c r="F47" s="10" t="str">
        <f t="shared" si="43"/>
        <v>Fishing - fuel use (4%)</v>
      </c>
      <c r="G47" s="10" t="str">
        <f t="shared" si="43"/>
        <v>Fishing gear production and loss to sea (2%)</v>
      </c>
      <c r="H47" s="10" t="str">
        <f t="shared" si="43"/>
        <v>Consumption preparation of fish (1%)</v>
      </c>
      <c r="I47" s="10" t="str">
        <f t="shared" si="43"/>
        <v>---</v>
      </c>
      <c r="J47" s="10" t="str">
        <f t="shared" si="43"/>
        <v>---</v>
      </c>
      <c r="K47" s="10" t="str">
        <f t="shared" si="43"/>
        <v>---</v>
      </c>
      <c r="L47" s="10" t="str">
        <f t="shared" si="43"/>
        <v>---</v>
      </c>
      <c r="M47" s="10" t="str">
        <f t="shared" si="43"/>
        <v>---</v>
      </c>
      <c r="N47" s="10" t="str">
        <f t="shared" si="43"/>
        <v>---</v>
      </c>
      <c r="O47" s="10" t="str">
        <f t="shared" si="43"/>
        <v>---</v>
      </c>
      <c r="P47" s="10" t="str">
        <f t="shared" si="43"/>
        <v>---</v>
      </c>
    </row>
    <row r="48" spans="1:16" ht="42" x14ac:dyDescent="0.15">
      <c r="A48" s="4" t="str">
        <f t="shared" si="31"/>
        <v>Eutrophication, terrestrial</v>
      </c>
      <c r="B48" s="10" t="str">
        <f t="shared" ref="B48:P48" si="44">IF(C110&gt;$B$33,""&amp;C80&amp;" ("&amp;TEXT(C110,"0%"&amp;")"),"---")</f>
        <v>Fishing - fuel use (87%)</v>
      </c>
      <c r="C48" s="10" t="str">
        <f t="shared" si="44"/>
        <v>Packaging - consumer packaging (3%)</v>
      </c>
      <c r="D48" s="10" t="str">
        <f t="shared" si="44"/>
        <v>Fishing - vessel, construction and EoL (3%)</v>
      </c>
      <c r="E48" s="10" t="str">
        <f t="shared" si="44"/>
        <v>Preparation - energy use (2%)</v>
      </c>
      <c r="F48" s="10" t="str">
        <f t="shared" si="44"/>
        <v>Consumption preparation of fish (1%)</v>
      </c>
      <c r="G48" s="10" t="str">
        <f t="shared" si="44"/>
        <v>---</v>
      </c>
      <c r="H48" s="10" t="str">
        <f t="shared" si="44"/>
        <v>---</v>
      </c>
      <c r="I48" s="10" t="str">
        <f t="shared" si="44"/>
        <v>---</v>
      </c>
      <c r="J48" s="10" t="str">
        <f t="shared" si="44"/>
        <v>---</v>
      </c>
      <c r="K48" s="10" t="str">
        <f t="shared" si="44"/>
        <v>---</v>
      </c>
      <c r="L48" s="10" t="str">
        <f t="shared" si="44"/>
        <v>---</v>
      </c>
      <c r="M48" s="10" t="str">
        <f t="shared" si="44"/>
        <v>---</v>
      </c>
      <c r="N48" s="10" t="str">
        <f t="shared" si="44"/>
        <v>---</v>
      </c>
      <c r="O48" s="10" t="str">
        <f t="shared" si="44"/>
        <v>---</v>
      </c>
      <c r="P48" s="10" t="str">
        <f t="shared" si="44"/>
        <v>---</v>
      </c>
    </row>
    <row r="49" spans="1:16" ht="42" x14ac:dyDescent="0.15">
      <c r="A49" s="4" t="str">
        <f t="shared" si="31"/>
        <v>Human toxicity, cancer</v>
      </c>
      <c r="B49" s="10" t="str">
        <f t="shared" ref="B49:P49" si="45">IF(C111&gt;$B$33,""&amp;C81&amp;" ("&amp;TEXT(C111,"0%"&amp;")"),"---")</f>
        <v>Fishing - vessel, construction and EoL (56%)</v>
      </c>
      <c r="C49" s="10" t="str">
        <f t="shared" si="45"/>
        <v>Fishing - fuel use (14%)</v>
      </c>
      <c r="D49" s="10" t="str">
        <f t="shared" si="45"/>
        <v>Packaging - consumer packaging (13%)</v>
      </c>
      <c r="E49" s="10" t="str">
        <f t="shared" si="45"/>
        <v>Retailer energy use and refrigeration (8%)</v>
      </c>
      <c r="F49" s="10" t="str">
        <f t="shared" si="45"/>
        <v>Preparation - energy use (2%)</v>
      </c>
      <c r="G49" s="10" t="str">
        <f t="shared" si="45"/>
        <v>Consumption preparation of fish (2%)</v>
      </c>
      <c r="H49" s="10" t="str">
        <f t="shared" si="45"/>
        <v>Fishing gear production and loss to sea (1%)</v>
      </c>
      <c r="I49" s="10" t="str">
        <f t="shared" si="45"/>
        <v>---</v>
      </c>
      <c r="J49" s="10" t="str">
        <f t="shared" si="45"/>
        <v>---</v>
      </c>
      <c r="K49" s="10" t="str">
        <f t="shared" si="45"/>
        <v>---</v>
      </c>
      <c r="L49" s="10" t="str">
        <f t="shared" si="45"/>
        <v>---</v>
      </c>
      <c r="M49" s="10" t="str">
        <f t="shared" si="45"/>
        <v>---</v>
      </c>
      <c r="N49" s="10" t="str">
        <f t="shared" si="45"/>
        <v>---</v>
      </c>
      <c r="O49" s="10" t="str">
        <f t="shared" si="45"/>
        <v>---</v>
      </c>
      <c r="P49" s="10" t="str">
        <f t="shared" si="45"/>
        <v>---</v>
      </c>
    </row>
    <row r="50" spans="1:16" ht="42" x14ac:dyDescent="0.15">
      <c r="A50" s="4" t="str">
        <f t="shared" si="31"/>
        <v>Human toxicity, cancer - inorganics</v>
      </c>
      <c r="B50" s="10" t="str">
        <f t="shared" ref="B50:P50" si="46">IF(C112&gt;$B$33,""&amp;C82&amp;" ("&amp;TEXT(C112,"0%"&amp;")"),"---")</f>
        <v>Consumption preparation of fish (100%)</v>
      </c>
      <c r="C50" s="10" t="str">
        <f t="shared" si="46"/>
        <v>---</v>
      </c>
      <c r="D50" s="10" t="str">
        <f t="shared" si="46"/>
        <v>---</v>
      </c>
      <c r="E50" s="10" t="str">
        <f t="shared" si="46"/>
        <v>---</v>
      </c>
      <c r="F50" s="10" t="str">
        <f t="shared" si="46"/>
        <v>---</v>
      </c>
      <c r="G50" s="10" t="str">
        <f t="shared" si="46"/>
        <v>---</v>
      </c>
      <c r="H50" s="10" t="str">
        <f t="shared" si="46"/>
        <v>---</v>
      </c>
      <c r="I50" s="10" t="str">
        <f t="shared" si="46"/>
        <v>---</v>
      </c>
      <c r="J50" s="10" t="str">
        <f t="shared" si="46"/>
        <v>---</v>
      </c>
      <c r="K50" s="10" t="str">
        <f t="shared" si="46"/>
        <v>---</v>
      </c>
      <c r="L50" s="10" t="str">
        <f t="shared" si="46"/>
        <v>---</v>
      </c>
      <c r="M50" s="10" t="str">
        <f t="shared" si="46"/>
        <v>---</v>
      </c>
      <c r="N50" s="10" t="str">
        <f t="shared" si="46"/>
        <v>---</v>
      </c>
      <c r="O50" s="10" t="str">
        <f t="shared" si="46"/>
        <v>---</v>
      </c>
      <c r="P50" s="10" t="str">
        <f t="shared" si="46"/>
        <v>---</v>
      </c>
    </row>
    <row r="51" spans="1:16" ht="42" x14ac:dyDescent="0.15">
      <c r="A51" s="4" t="str">
        <f t="shared" si="31"/>
        <v>Human toxicity, cancer - metals</v>
      </c>
      <c r="B51" s="10" t="str">
        <f t="shared" ref="B51:P51" si="47">IF(C113&gt;$B$33,""&amp;C83&amp;" ("&amp;TEXT(C113,"0%"&amp;")"),"---")</f>
        <v>Fishing - vessel, construction and EoL (60%)</v>
      </c>
      <c r="C51" s="10" t="str">
        <f t="shared" si="47"/>
        <v>Fishing - fuel use (17%)</v>
      </c>
      <c r="D51" s="10" t="str">
        <f t="shared" si="47"/>
        <v>Retailer energy use and refrigeration (11%)</v>
      </c>
      <c r="E51" s="10" t="str">
        <f t="shared" si="47"/>
        <v>Packaging - consumer packaging (5%)</v>
      </c>
      <c r="F51" s="10" t="str">
        <f t="shared" si="47"/>
        <v>Consumption preparation of fish (2%)</v>
      </c>
      <c r="G51" s="10" t="str">
        <f t="shared" si="47"/>
        <v>Fishing gear production and loss to sea (2%)</v>
      </c>
      <c r="H51" s="10" t="str">
        <f t="shared" si="47"/>
        <v>Preparation - materials, infrastructure and waste (1%)</v>
      </c>
      <c r="I51" s="10" t="str">
        <f t="shared" si="47"/>
        <v>---</v>
      </c>
      <c r="J51" s="10" t="str">
        <f t="shared" si="47"/>
        <v>---</v>
      </c>
      <c r="K51" s="10" t="str">
        <f t="shared" si="47"/>
        <v>---</v>
      </c>
      <c r="L51" s="10" t="str">
        <f t="shared" si="47"/>
        <v>---</v>
      </c>
      <c r="M51" s="10" t="str">
        <f t="shared" si="47"/>
        <v>---</v>
      </c>
      <c r="N51" s="10" t="str">
        <f t="shared" si="47"/>
        <v>---</v>
      </c>
      <c r="O51" s="10" t="str">
        <f t="shared" si="47"/>
        <v>---</v>
      </c>
      <c r="P51" s="10" t="str">
        <f t="shared" si="47"/>
        <v>---</v>
      </c>
    </row>
    <row r="52" spans="1:16" ht="70" x14ac:dyDescent="0.15">
      <c r="A52" s="4" t="str">
        <f t="shared" si="31"/>
        <v>Human toxicity, cancer - organics</v>
      </c>
      <c r="B52" s="10" t="str">
        <f t="shared" ref="B52:P52" si="48">IF(C114&gt;$B$33,""&amp;C84&amp;" ("&amp;TEXT(C114,"0%"&amp;")"),"---")</f>
        <v>Fishing - vessel, construction and EoL (46%)</v>
      </c>
      <c r="C52" s="10" t="str">
        <f t="shared" si="48"/>
        <v>Packaging - consumer packaging (30%)</v>
      </c>
      <c r="D52" s="10" t="str">
        <f t="shared" si="48"/>
        <v>Fishing - fuel use (6%)</v>
      </c>
      <c r="E52" s="10" t="str">
        <f t="shared" si="48"/>
        <v>Preparation - energy use (5%)</v>
      </c>
      <c r="F52" s="10" t="str">
        <f t="shared" si="48"/>
        <v>EoL - Fish waste handling retailer and consumer (3%)</v>
      </c>
      <c r="G52" s="10" t="str">
        <f t="shared" si="48"/>
        <v>EoL - Fish waste handling retailer and consumer (2%)</v>
      </c>
      <c r="H52" s="10" t="str">
        <f t="shared" si="48"/>
        <v>Consumption preparation of fish (2%)</v>
      </c>
      <c r="I52" s="10" t="str">
        <f t="shared" si="48"/>
        <v>EoL - Fish waste handling up to retailer (1%)</v>
      </c>
      <c r="J52" s="10" t="str">
        <f t="shared" si="48"/>
        <v>Fishing gear production and loss to sea (1%)</v>
      </c>
      <c r="K52" s="10" t="str">
        <f t="shared" si="48"/>
        <v>Retailer energy use and refrigeration (1%)</v>
      </c>
      <c r="L52" s="10" t="str">
        <f t="shared" si="48"/>
        <v>---</v>
      </c>
      <c r="M52" s="10" t="str">
        <f t="shared" si="48"/>
        <v>---</v>
      </c>
      <c r="N52" s="10" t="str">
        <f t="shared" si="48"/>
        <v>---</v>
      </c>
      <c r="O52" s="10" t="str">
        <f t="shared" si="48"/>
        <v>---</v>
      </c>
      <c r="P52" s="10" t="str">
        <f t="shared" si="48"/>
        <v>---</v>
      </c>
    </row>
    <row r="53" spans="1:16" ht="42" x14ac:dyDescent="0.15">
      <c r="A53" s="4" t="str">
        <f t="shared" si="31"/>
        <v>Human toxicity, non-cancer</v>
      </c>
      <c r="B53" s="10" t="str">
        <f t="shared" ref="B53:P53" si="49">IF(C115&gt;$B$33,""&amp;C85&amp;" ("&amp;TEXT(C115,"0%"&amp;")"),"---")</f>
        <v>Fishing - vessel, construction and EoL (35%)</v>
      </c>
      <c r="C53" s="10" t="str">
        <f t="shared" si="49"/>
        <v>Retailer energy use and refrigeration (24%)</v>
      </c>
      <c r="D53" s="10" t="str">
        <f t="shared" si="49"/>
        <v>Fishing - fuel use (24%)</v>
      </c>
      <c r="E53" s="10" t="str">
        <f t="shared" si="49"/>
        <v>Packaging - consumer packaging (8%)</v>
      </c>
      <c r="F53" s="10" t="str">
        <f t="shared" si="49"/>
        <v>Preparation - energy use (2%)</v>
      </c>
      <c r="G53" s="10" t="str">
        <f t="shared" si="49"/>
        <v>EoL - Fish waste handling retailer and consumer (2%)</v>
      </c>
      <c r="H53" s="10" t="str">
        <f t="shared" si="49"/>
        <v>Consumption preparation of fish (2%)</v>
      </c>
      <c r="I53" s="10" t="str">
        <f t="shared" si="49"/>
        <v>EoL - Fish waste handling retailer and consumer (1%)</v>
      </c>
      <c r="J53" s="10" t="str">
        <f t="shared" si="49"/>
        <v>---</v>
      </c>
      <c r="K53" s="10" t="str">
        <f t="shared" si="49"/>
        <v>---</v>
      </c>
      <c r="L53" s="10" t="str">
        <f t="shared" si="49"/>
        <v>---</v>
      </c>
      <c r="M53" s="10" t="str">
        <f t="shared" si="49"/>
        <v>---</v>
      </c>
      <c r="N53" s="10" t="str">
        <f t="shared" si="49"/>
        <v>---</v>
      </c>
      <c r="O53" s="10" t="str">
        <f t="shared" si="49"/>
        <v>---</v>
      </c>
      <c r="P53" s="10" t="str">
        <f t="shared" si="49"/>
        <v>---</v>
      </c>
    </row>
    <row r="54" spans="1:16" ht="42" x14ac:dyDescent="0.15">
      <c r="A54" s="4" t="str">
        <f t="shared" si="31"/>
        <v>Human toxicity, non-cancer - inorganics</v>
      </c>
      <c r="B54" s="10" t="str">
        <f t="shared" ref="B54:P54" si="50">IF(C116&gt;$B$33,""&amp;C86&amp;" ("&amp;TEXT(C116,"0%"&amp;")"),"---")</f>
        <v>Fishing - fuel use (60%)</v>
      </c>
      <c r="C54" s="10" t="str">
        <f t="shared" si="50"/>
        <v>Fishing - vessel, construction and EoL (19%)</v>
      </c>
      <c r="D54" s="10" t="str">
        <f t="shared" si="50"/>
        <v>Packaging - consumer packaging (6%)</v>
      </c>
      <c r="E54" s="10" t="str">
        <f t="shared" si="50"/>
        <v>Preparation - energy use (5%)</v>
      </c>
      <c r="F54" s="10" t="str">
        <f t="shared" si="50"/>
        <v>Transport packaging cardboard (2%)</v>
      </c>
      <c r="G54" s="10" t="str">
        <f t="shared" si="50"/>
        <v>Preparation - materials, infrastructure and waste (2%)</v>
      </c>
      <c r="H54" s="10" t="str">
        <f t="shared" si="50"/>
        <v>Consumption preparation of fish (1%)</v>
      </c>
      <c r="I54" s="10" t="str">
        <f t="shared" si="50"/>
        <v>Transport packaging EPS (1%)</v>
      </c>
      <c r="J54" s="10" t="str">
        <f t="shared" si="50"/>
        <v>---</v>
      </c>
      <c r="K54" s="10" t="str">
        <f t="shared" si="50"/>
        <v>---</v>
      </c>
      <c r="L54" s="10" t="str">
        <f t="shared" si="50"/>
        <v>---</v>
      </c>
      <c r="M54" s="10" t="str">
        <f t="shared" si="50"/>
        <v>---</v>
      </c>
      <c r="N54" s="10" t="str">
        <f t="shared" si="50"/>
        <v>---</v>
      </c>
      <c r="O54" s="10" t="str">
        <f t="shared" si="50"/>
        <v>---</v>
      </c>
      <c r="P54" s="10" t="str">
        <f t="shared" si="50"/>
        <v>---</v>
      </c>
    </row>
    <row r="55" spans="1:16" ht="42" x14ac:dyDescent="0.15">
      <c r="A55" s="4" t="str">
        <f t="shared" si="31"/>
        <v>Human toxicity, non-cancer - metals</v>
      </c>
      <c r="B55" s="10" t="str">
        <f t="shared" ref="B55:P55" si="51">IF(C117&gt;$B$33,""&amp;C87&amp;" ("&amp;TEXT(C117,"0%"&amp;")"),"---")</f>
        <v>Fishing - vessel, construction and EoL (38%)</v>
      </c>
      <c r="C55" s="10" t="str">
        <f t="shared" si="51"/>
        <v>Retailer energy use and refrigeration (31%)</v>
      </c>
      <c r="D55" s="10" t="str">
        <f t="shared" si="51"/>
        <v>Fishing - fuel use (15%)</v>
      </c>
      <c r="E55" s="10" t="str">
        <f t="shared" si="51"/>
        <v>Packaging - consumer packaging (8%)</v>
      </c>
      <c r="F55" s="10" t="str">
        <f t="shared" si="51"/>
        <v>Consumption preparation of fish (1%)</v>
      </c>
      <c r="G55" s="10" t="str">
        <f t="shared" si="51"/>
        <v>EoL - Fish waste handling retailer and consumer (1%)</v>
      </c>
      <c r="H55" s="10" t="str">
        <f t="shared" si="51"/>
        <v>Preparation - energy use (1%)</v>
      </c>
      <c r="I55" s="10" t="str">
        <f t="shared" si="51"/>
        <v>EoL - Fish waste handling retailer and consumer (1%)</v>
      </c>
      <c r="J55" s="10" t="str">
        <f t="shared" si="51"/>
        <v>---</v>
      </c>
      <c r="K55" s="10" t="str">
        <f t="shared" si="51"/>
        <v>---</v>
      </c>
      <c r="L55" s="10" t="str">
        <f t="shared" si="51"/>
        <v>---</v>
      </c>
      <c r="M55" s="10" t="str">
        <f t="shared" si="51"/>
        <v>---</v>
      </c>
      <c r="N55" s="10" t="str">
        <f t="shared" si="51"/>
        <v>---</v>
      </c>
      <c r="O55" s="10" t="str">
        <f t="shared" si="51"/>
        <v>---</v>
      </c>
      <c r="P55" s="10" t="str">
        <f t="shared" si="51"/>
        <v>---</v>
      </c>
    </row>
    <row r="56" spans="1:16" ht="56" x14ac:dyDescent="0.15">
      <c r="A56" s="4" t="str">
        <f t="shared" si="31"/>
        <v>Human toxicity, non-cancer - organics</v>
      </c>
      <c r="B56" s="10" t="str">
        <f t="shared" ref="B56:P56" si="52">IF(C118&gt;$B$33,""&amp;C88&amp;" ("&amp;TEXT(C118,"0%"&amp;")"),"---")</f>
        <v>Fishing - vessel, construction and EoL (47%)</v>
      </c>
      <c r="C56" s="10" t="str">
        <f t="shared" si="52"/>
        <v>EoL - Fish waste handling retailer and consumer (16%)</v>
      </c>
      <c r="D56" s="10" t="str">
        <f t="shared" si="52"/>
        <v>EoL - Fish waste handling retailer and consumer (13%)</v>
      </c>
      <c r="E56" s="10" t="str">
        <f t="shared" si="52"/>
        <v>Fishing - fuel use (11%)</v>
      </c>
      <c r="F56" s="10" t="str">
        <f t="shared" si="52"/>
        <v>Consumption preparation of fish (7%)</v>
      </c>
      <c r="G56" s="10" t="str">
        <f t="shared" si="52"/>
        <v>Packaging - consumer packaging (3%)</v>
      </c>
      <c r="H56" s="10" t="str">
        <f t="shared" si="52"/>
        <v>Preparation - energy use (1%)</v>
      </c>
      <c r="I56" s="10" t="str">
        <f t="shared" si="52"/>
        <v>---</v>
      </c>
      <c r="J56" s="10" t="str">
        <f t="shared" si="52"/>
        <v>---</v>
      </c>
      <c r="K56" s="10" t="str">
        <f t="shared" si="52"/>
        <v>---</v>
      </c>
      <c r="L56" s="10" t="str">
        <f t="shared" si="52"/>
        <v>---</v>
      </c>
      <c r="M56" s="10" t="str">
        <f t="shared" si="52"/>
        <v>---</v>
      </c>
      <c r="N56" s="10" t="str">
        <f t="shared" si="52"/>
        <v>---</v>
      </c>
      <c r="O56" s="10" t="str">
        <f t="shared" si="52"/>
        <v>---</v>
      </c>
      <c r="P56" s="10" t="str">
        <f t="shared" si="52"/>
        <v>---</v>
      </c>
    </row>
    <row r="57" spans="1:16" ht="84" x14ac:dyDescent="0.15">
      <c r="A57" s="4" t="str">
        <f t="shared" si="31"/>
        <v>Ionising radiation</v>
      </c>
      <c r="B57" s="10" t="str">
        <f t="shared" ref="B57:P57" si="53">IF(C119&gt;$B$33,""&amp;C89&amp;" ("&amp;TEXT(C119,"0%"&amp;")"),"---")</f>
        <v>Preparation - energy use (34%)</v>
      </c>
      <c r="C57" s="10" t="str">
        <f t="shared" si="53"/>
        <v>EoL - Fish waste handling retailer and consumer (14%)</v>
      </c>
      <c r="D57" s="10" t="str">
        <f t="shared" si="53"/>
        <v>Packaging - consumer packaging (14%)</v>
      </c>
      <c r="E57" s="10" t="str">
        <f t="shared" si="53"/>
        <v>EoL - Fish waste handling retailer and consumer (11%)</v>
      </c>
      <c r="F57" s="10" t="str">
        <f t="shared" si="53"/>
        <v>Consumption preparation of fish (9%)</v>
      </c>
      <c r="G57" s="10" t="str">
        <f t="shared" si="53"/>
        <v>Retailer energy use and refrigeration (5%)</v>
      </c>
      <c r="H57" s="10" t="str">
        <f t="shared" si="53"/>
        <v>EoL - Fish waste handling up to retailer (5%)</v>
      </c>
      <c r="I57" s="10" t="str">
        <f t="shared" si="53"/>
        <v>Fishing - vessel, construction and EoL (3%)</v>
      </c>
      <c r="J57" s="10" t="str">
        <f t="shared" si="53"/>
        <v>Fishing - fuel use (2%)</v>
      </c>
      <c r="K57" s="10" t="str">
        <f t="shared" si="53"/>
        <v>Fishing gear production and loss to sea (1%)</v>
      </c>
      <c r="L57" s="10" t="str">
        <f t="shared" si="53"/>
        <v>---</v>
      </c>
      <c r="M57" s="10" t="str">
        <f t="shared" si="53"/>
        <v>---</v>
      </c>
      <c r="N57" s="10" t="str">
        <f t="shared" si="53"/>
        <v>---</v>
      </c>
      <c r="O57" s="10" t="str">
        <f t="shared" si="53"/>
        <v>---</v>
      </c>
      <c r="P57" s="10" t="str">
        <f t="shared" si="53"/>
        <v>---</v>
      </c>
    </row>
    <row r="58" spans="1:16" ht="42" x14ac:dyDescent="0.15">
      <c r="A58" s="4" t="str">
        <f t="shared" si="31"/>
        <v>Land use</v>
      </c>
      <c r="B58" s="10" t="str">
        <f t="shared" ref="B58:P58" si="54">IF(C120&gt;$B$33,""&amp;C90&amp;" ("&amp;TEXT(C120,"0%"&amp;")"),"---")</f>
        <v>Transport packaging cardboard (38%)</v>
      </c>
      <c r="C58" s="10" t="str">
        <f t="shared" si="54"/>
        <v>Fishing - fuel use (31%)</v>
      </c>
      <c r="D58" s="10" t="str">
        <f t="shared" si="54"/>
        <v>Consumption preparation of fish (15%)</v>
      </c>
      <c r="E58" s="10" t="str">
        <f t="shared" si="54"/>
        <v>Fishing - vessel, construction and EoL (6%)</v>
      </c>
      <c r="F58" s="10" t="str">
        <f t="shared" si="54"/>
        <v>Preparation - energy use (4%)</v>
      </c>
      <c r="G58" s="10" t="str">
        <f t="shared" si="54"/>
        <v>Transport packaging Europallet (3%)</v>
      </c>
      <c r="H58" s="10" t="str">
        <f t="shared" si="54"/>
        <v>Packaging - consumer packaging (2%)</v>
      </c>
      <c r="I58" s="10" t="str">
        <f t="shared" si="54"/>
        <v>---</v>
      </c>
      <c r="J58" s="10" t="str">
        <f t="shared" si="54"/>
        <v>---</v>
      </c>
      <c r="K58" s="10" t="str">
        <f t="shared" si="54"/>
        <v>---</v>
      </c>
      <c r="L58" s="10" t="str">
        <f t="shared" si="54"/>
        <v>---</v>
      </c>
      <c r="M58" s="10" t="str">
        <f t="shared" si="54"/>
        <v>---</v>
      </c>
      <c r="N58" s="10" t="str">
        <f t="shared" si="54"/>
        <v>---</v>
      </c>
      <c r="O58" s="10" t="str">
        <f t="shared" si="54"/>
        <v>---</v>
      </c>
      <c r="P58" s="10" t="str">
        <f t="shared" si="54"/>
        <v>---</v>
      </c>
    </row>
    <row r="59" spans="1:16" ht="42" x14ac:dyDescent="0.15">
      <c r="A59" s="4" t="str">
        <f t="shared" si="31"/>
        <v>Ozone depletion</v>
      </c>
      <c r="B59" s="10" t="str">
        <f t="shared" ref="B59:P59" si="55">IF(C121&gt;$B$33,""&amp;C91&amp;" ("&amp;TEXT(C121,"0%"&amp;")"),"---")</f>
        <v>Fishing - refrigerant production and emissions (98%)</v>
      </c>
      <c r="C59" s="10" t="str">
        <f t="shared" si="55"/>
        <v>---</v>
      </c>
      <c r="D59" s="10" t="str">
        <f t="shared" si="55"/>
        <v>---</v>
      </c>
      <c r="E59" s="10" t="str">
        <f t="shared" si="55"/>
        <v>---</v>
      </c>
      <c r="F59" s="10" t="str">
        <f t="shared" si="55"/>
        <v>---</v>
      </c>
      <c r="G59" s="10" t="str">
        <f t="shared" si="55"/>
        <v>---</v>
      </c>
      <c r="H59" s="10" t="str">
        <f t="shared" si="55"/>
        <v>---</v>
      </c>
      <c r="I59" s="10" t="str">
        <f t="shared" si="55"/>
        <v>---</v>
      </c>
      <c r="J59" s="10" t="str">
        <f t="shared" si="55"/>
        <v>---</v>
      </c>
      <c r="K59" s="10" t="str">
        <f t="shared" si="55"/>
        <v>---</v>
      </c>
      <c r="L59" s="10" t="str">
        <f t="shared" si="55"/>
        <v>---</v>
      </c>
      <c r="M59" s="10" t="str">
        <f t="shared" si="55"/>
        <v>---</v>
      </c>
      <c r="N59" s="10" t="str">
        <f t="shared" si="55"/>
        <v>---</v>
      </c>
      <c r="O59" s="10" t="str">
        <f t="shared" si="55"/>
        <v>---</v>
      </c>
      <c r="P59" s="10" t="str">
        <f t="shared" si="55"/>
        <v>---</v>
      </c>
    </row>
    <row r="60" spans="1:16" ht="42" x14ac:dyDescent="0.15">
      <c r="A60" s="4" t="str">
        <f t="shared" si="31"/>
        <v>Photochemical ozone formation</v>
      </c>
      <c r="B60" s="10" t="str">
        <f t="shared" ref="B60:P60" si="56">IF(C122&gt;$B$33,""&amp;C92&amp;" ("&amp;TEXT(C122,"0%"&amp;")"),"---")</f>
        <v>Fishing - fuel use (86%)</v>
      </c>
      <c r="C60" s="10" t="str">
        <f t="shared" si="56"/>
        <v>Packaging - consumer packaging (4%)</v>
      </c>
      <c r="D60" s="10" t="str">
        <f t="shared" si="56"/>
        <v>Fishing - vessel, construction and EoL (4%)</v>
      </c>
      <c r="E60" s="10" t="str">
        <f t="shared" si="56"/>
        <v>Preparation - energy use (2%)</v>
      </c>
      <c r="F60" s="10" t="str">
        <f t="shared" si="56"/>
        <v>---</v>
      </c>
      <c r="G60" s="10" t="str">
        <f t="shared" si="56"/>
        <v>---</v>
      </c>
      <c r="H60" s="10" t="str">
        <f t="shared" si="56"/>
        <v>---</v>
      </c>
      <c r="I60" s="10" t="str">
        <f t="shared" si="56"/>
        <v>---</v>
      </c>
      <c r="J60" s="10" t="str">
        <f t="shared" si="56"/>
        <v>---</v>
      </c>
      <c r="K60" s="10" t="str">
        <f t="shared" si="56"/>
        <v>---</v>
      </c>
      <c r="L60" s="10" t="str">
        <f t="shared" si="56"/>
        <v>---</v>
      </c>
      <c r="M60" s="10" t="str">
        <f t="shared" si="56"/>
        <v>---</v>
      </c>
      <c r="N60" s="10" t="str">
        <f t="shared" si="56"/>
        <v>---</v>
      </c>
      <c r="O60" s="10" t="str">
        <f t="shared" si="56"/>
        <v>---</v>
      </c>
      <c r="P60" s="10" t="str">
        <f t="shared" si="56"/>
        <v>---</v>
      </c>
    </row>
    <row r="61" spans="1:16" ht="28" x14ac:dyDescent="0.15">
      <c r="A61" s="4" t="str">
        <f t="shared" si="31"/>
        <v>Resource use, fossils</v>
      </c>
      <c r="B61" s="10" t="str">
        <f t="shared" ref="B61:P61" si="57">IF(C123&gt;$B$33,""&amp;C93&amp;" ("&amp;TEXT(C123,"0%"&amp;")"),"---")</f>
        <v>Fishing - fuel use (43%)</v>
      </c>
      <c r="C61" s="10" t="str">
        <f t="shared" si="57"/>
        <v>Packaging - consumer packaging (19%)</v>
      </c>
      <c r="D61" s="10" t="str">
        <f t="shared" si="57"/>
        <v>Preparation - energy use (10%)</v>
      </c>
      <c r="E61" s="10" t="str">
        <f t="shared" si="57"/>
        <v>EoL - Fish waste handling retailer and consumer (9%)</v>
      </c>
      <c r="F61" s="10" t="str">
        <f t="shared" si="57"/>
        <v>EoL - Fish waste handling retailer and consumer (7%)</v>
      </c>
      <c r="G61" s="10" t="str">
        <f t="shared" si="57"/>
        <v>EoL - Fish waste handling up to retailer (3%)</v>
      </c>
      <c r="H61" s="10" t="str">
        <f t="shared" si="57"/>
        <v>Transport packaging EPS (3%)</v>
      </c>
      <c r="I61" s="10" t="str">
        <f t="shared" si="57"/>
        <v>Consumption preparation of fish (3%)</v>
      </c>
      <c r="J61" s="10" t="str">
        <f t="shared" si="57"/>
        <v>Retailer energy use and refrigeration (2%)</v>
      </c>
      <c r="K61" s="10" t="str">
        <f t="shared" si="57"/>
        <v>---</v>
      </c>
      <c r="L61" s="10" t="str">
        <f t="shared" si="57"/>
        <v>---</v>
      </c>
      <c r="M61" s="10" t="str">
        <f t="shared" si="57"/>
        <v>---</v>
      </c>
      <c r="N61" s="10" t="str">
        <f t="shared" si="57"/>
        <v>---</v>
      </c>
      <c r="O61" s="10" t="str">
        <f t="shared" si="57"/>
        <v>---</v>
      </c>
      <c r="P61" s="10" t="str">
        <f t="shared" si="57"/>
        <v>---</v>
      </c>
    </row>
    <row r="62" spans="1:16" ht="42" x14ac:dyDescent="0.15">
      <c r="A62" s="4" t="str">
        <f t="shared" si="31"/>
        <v>Resource use, minerals and metals</v>
      </c>
      <c r="B62" s="10" t="str">
        <f t="shared" ref="B62:P62" si="58">IF(C124&gt;$B$33,""&amp;C94&amp;" ("&amp;TEXT(C124,"0%"&amp;")"),"---")</f>
        <v>Fishing - vessel, construction and EoL (75%)</v>
      </c>
      <c r="C62" s="10" t="str">
        <f t="shared" si="58"/>
        <v>Preparation - materials, infrastructure and waste (20%)</v>
      </c>
      <c r="D62" s="10" t="str">
        <f t="shared" si="58"/>
        <v>Fishing gear production and loss to sea (1%)</v>
      </c>
      <c r="E62" s="10" t="str">
        <f t="shared" si="58"/>
        <v>---</v>
      </c>
      <c r="F62" s="10" t="str">
        <f t="shared" si="58"/>
        <v>---</v>
      </c>
      <c r="G62" s="10" t="str">
        <f t="shared" si="58"/>
        <v>---</v>
      </c>
      <c r="H62" s="10" t="str">
        <f t="shared" si="58"/>
        <v>---</v>
      </c>
      <c r="I62" s="10" t="str">
        <f t="shared" si="58"/>
        <v>---</v>
      </c>
      <c r="J62" s="10" t="str">
        <f t="shared" si="58"/>
        <v>---</v>
      </c>
      <c r="K62" s="10" t="str">
        <f t="shared" si="58"/>
        <v>---</v>
      </c>
      <c r="L62" s="10" t="str">
        <f t="shared" si="58"/>
        <v>---</v>
      </c>
      <c r="M62" s="10" t="str">
        <f t="shared" si="58"/>
        <v>---</v>
      </c>
      <c r="N62" s="10" t="str">
        <f t="shared" si="58"/>
        <v>---</v>
      </c>
      <c r="O62" s="10" t="str">
        <f t="shared" si="58"/>
        <v>---</v>
      </c>
      <c r="P62" s="10" t="str">
        <f t="shared" si="58"/>
        <v>---</v>
      </c>
    </row>
    <row r="63" spans="1:16" x14ac:dyDescent="0.15">
      <c r="A63" s="14"/>
      <c r="B63" s="56"/>
      <c r="C63" s="7"/>
      <c r="D63" s="7"/>
      <c r="E63" s="7"/>
      <c r="F63" s="7"/>
      <c r="G63" s="7"/>
    </row>
    <row r="64" spans="1:16" x14ac:dyDescent="0.15">
      <c r="A64" s="14"/>
      <c r="B64" s="56"/>
      <c r="C64" s="7"/>
      <c r="D64" s="7"/>
      <c r="E64" s="7"/>
      <c r="F64" s="7"/>
      <c r="G64" s="7"/>
    </row>
    <row r="66" spans="1:23" x14ac:dyDescent="0.15">
      <c r="A66" s="17" t="s">
        <v>57</v>
      </c>
      <c r="B66" s="46" t="s">
        <v>58</v>
      </c>
      <c r="C66" s="18">
        <v>1</v>
      </c>
      <c r="D66" s="18">
        <v>2</v>
      </c>
      <c r="E66" s="18">
        <v>3</v>
      </c>
      <c r="F66" s="18">
        <v>4</v>
      </c>
      <c r="G66" s="18">
        <v>5</v>
      </c>
      <c r="H66" s="18">
        <v>6</v>
      </c>
      <c r="I66" s="18">
        <v>7</v>
      </c>
      <c r="J66" s="18">
        <v>8</v>
      </c>
      <c r="K66" s="18">
        <v>9</v>
      </c>
      <c r="L66" s="18">
        <v>10</v>
      </c>
      <c r="M66" s="18">
        <v>11</v>
      </c>
      <c r="N66" s="18">
        <v>12</v>
      </c>
      <c r="O66" s="18">
        <v>13</v>
      </c>
      <c r="P66" s="18">
        <v>14</v>
      </c>
      <c r="Q66" s="18">
        <v>15</v>
      </c>
      <c r="R66" s="18">
        <v>16</v>
      </c>
      <c r="S66" s="18">
        <v>17</v>
      </c>
      <c r="T66" s="18">
        <v>18</v>
      </c>
      <c r="U66" s="18">
        <v>19</v>
      </c>
      <c r="V66" s="18">
        <v>20</v>
      </c>
      <c r="W66" s="18">
        <v>21</v>
      </c>
    </row>
    <row r="67" spans="1:23" ht="33" customHeight="1" x14ac:dyDescent="0.15">
      <c r="A67" s="37" t="str">
        <f>A175</f>
        <v>Acidification</v>
      </c>
      <c r="B67" s="38"/>
      <c r="C67" s="39" t="str">
        <f>_xlfn.XLOOKUP(LARGE($B128:$AY128,C$66),$B128:$AY128,$B$127:$AY$127,"NA",0,1)</f>
        <v>Fishing - fuel use</v>
      </c>
      <c r="D67" s="39" t="str">
        <f t="shared" ref="D67:W67" si="59">_xlfn.XLOOKUP(LARGE($B128:$AY128,D$66),$B128:$AY128,$B$127:$AY$127,"NA",0,1)</f>
        <v>Fishing - vessel, construction and EoL</v>
      </c>
      <c r="E67" s="39" t="str">
        <f t="shared" si="59"/>
        <v>Packaging - consumer packaging</v>
      </c>
      <c r="F67" s="39" t="str">
        <f t="shared" si="59"/>
        <v>Preparation - energy use</v>
      </c>
      <c r="G67" s="39" t="str">
        <f t="shared" si="59"/>
        <v>Consumption preparation of fish</v>
      </c>
      <c r="H67" s="39" t="str">
        <f t="shared" si="59"/>
        <v>EoL - Fish waste handling retailer and consumer</v>
      </c>
      <c r="I67" s="39" t="str">
        <f t="shared" si="59"/>
        <v>EoL - Fish waste handling retailer and consumer</v>
      </c>
      <c r="J67" s="39" t="str">
        <f t="shared" si="59"/>
        <v>Fishing gear production and loss to sea</v>
      </c>
      <c r="K67" s="39" t="str">
        <f t="shared" si="59"/>
        <v>EoL - Fish waste handling up to retailer</v>
      </c>
      <c r="L67" s="39" t="str">
        <f t="shared" si="59"/>
        <v>Retailer energy use and refrigeration</v>
      </c>
      <c r="M67" s="39" t="str">
        <f t="shared" si="59"/>
        <v>Transport packaging cardboard</v>
      </c>
      <c r="N67" s="39" t="str">
        <f t="shared" si="59"/>
        <v>Fishing - refrigerant production and emissions</v>
      </c>
      <c r="O67" s="39" t="str">
        <f t="shared" si="59"/>
        <v>Preparation - materials, infrastructure and waste</v>
      </c>
      <c r="P67" s="39" t="str">
        <f t="shared" si="59"/>
        <v>Fishing - Bait</v>
      </c>
      <c r="Q67" s="39" t="str">
        <f t="shared" si="59"/>
        <v>Transport packaging EPS</v>
      </c>
      <c r="R67" s="39" t="str">
        <f t="shared" si="59"/>
        <v>Transport preparation-retailer</v>
      </c>
      <c r="S67" s="39" t="str">
        <f t="shared" si="59"/>
        <v>Fishing gear waste handling</v>
      </c>
      <c r="T67" s="39" t="str">
        <f t="shared" si="59"/>
        <v>Storing and redistribution centre</v>
      </c>
      <c r="U67" s="39" t="str">
        <f t="shared" si="59"/>
        <v>Transport retailer to consumer</v>
      </c>
      <c r="V67" s="39" t="str">
        <f t="shared" si="59"/>
        <v>Transport packaging Europallet</v>
      </c>
      <c r="W67" s="39" t="str">
        <f t="shared" si="59"/>
        <v>Transport - landing-preparation</v>
      </c>
    </row>
    <row r="68" spans="1:23" ht="42" x14ac:dyDescent="0.15">
      <c r="A68" s="37" t="str">
        <f t="shared" ref="A68:A94" si="60">A176</f>
        <v>Climate change</v>
      </c>
      <c r="B68" s="38"/>
      <c r="C68" s="39" t="str">
        <f t="shared" ref="C68:W68" si="61">_xlfn.XLOOKUP(LARGE($B129:$AY129,C$66),$B129:$AY129,$B$127:$AY$127,"NA",0,1)</f>
        <v>Fishing - fuel use</v>
      </c>
      <c r="D68" s="39" t="str">
        <f t="shared" si="61"/>
        <v>Packaging - consumer packaging</v>
      </c>
      <c r="E68" s="39" t="str">
        <f t="shared" si="61"/>
        <v>Retailer energy use and refrigeration</v>
      </c>
      <c r="F68" s="39" t="str">
        <f t="shared" si="61"/>
        <v>Preparation - energy use</v>
      </c>
      <c r="G68" s="39" t="str">
        <f t="shared" si="61"/>
        <v>Fishing - vessel, construction and EoL</v>
      </c>
      <c r="H68" s="39" t="str">
        <f t="shared" si="61"/>
        <v>Fishing - refrigerant production and emissions</v>
      </c>
      <c r="I68" s="39" t="str">
        <f t="shared" si="61"/>
        <v>Consumption preparation of fish</v>
      </c>
      <c r="J68" s="39" t="str">
        <f t="shared" si="61"/>
        <v>EoL - Fish waste handling up to retailer</v>
      </c>
      <c r="K68" s="39" t="str">
        <f t="shared" si="61"/>
        <v>Transport packaging EPS</v>
      </c>
      <c r="L68" s="39" t="str">
        <f t="shared" si="61"/>
        <v>Fishing gear production and loss to sea</v>
      </c>
      <c r="M68" s="39" t="str">
        <f t="shared" si="61"/>
        <v>Preparation - materials, infrastructure and waste</v>
      </c>
      <c r="N68" s="39" t="str">
        <f t="shared" si="61"/>
        <v>Transport packaging cardboard</v>
      </c>
      <c r="O68" s="39" t="str">
        <f t="shared" si="61"/>
        <v>Fishing - Bait</v>
      </c>
      <c r="P68" s="39" t="str">
        <f t="shared" si="61"/>
        <v>EoL - Fish waste handling retailer and consumer</v>
      </c>
      <c r="Q68" s="39" t="str">
        <f t="shared" si="61"/>
        <v>EoL - Fish waste handling retailer and consumer</v>
      </c>
      <c r="R68" s="39" t="str">
        <f t="shared" si="61"/>
        <v>Fishing gear waste handling</v>
      </c>
      <c r="S68" s="39" t="str">
        <f t="shared" si="61"/>
        <v>Transport packaging Europallet</v>
      </c>
      <c r="T68" s="39" t="str">
        <f t="shared" si="61"/>
        <v>Storing and redistribution centre</v>
      </c>
      <c r="U68" s="39" t="str">
        <f t="shared" si="61"/>
        <v>Transport preparation-retailer</v>
      </c>
      <c r="V68" s="39" t="str">
        <f t="shared" si="61"/>
        <v>Transport retailer to consumer</v>
      </c>
      <c r="W68" s="39" t="str">
        <f t="shared" si="61"/>
        <v>Transport - landing-preparation</v>
      </c>
    </row>
    <row r="69" spans="1:23" ht="70" x14ac:dyDescent="0.15">
      <c r="A69" s="37" t="str">
        <f t="shared" si="60"/>
        <v>Climate change - Biogenic</v>
      </c>
      <c r="B69" s="38"/>
      <c r="C69" s="39" t="str">
        <f t="shared" ref="C69:W69" si="62">_xlfn.XLOOKUP(LARGE($B130:$AY130,C$66),$B130:$AY130,$B$127:$AY$127,"NA",0,1)</f>
        <v>EoL - Fish waste handling retailer and consumer</v>
      </c>
      <c r="D69" s="39" t="str">
        <f t="shared" si="62"/>
        <v>EoL - Fish waste handling retailer and consumer</v>
      </c>
      <c r="E69" s="39" t="str">
        <f t="shared" si="62"/>
        <v>Preparation - materials, infrastructure and waste</v>
      </c>
      <c r="F69" s="39" t="str">
        <f t="shared" si="62"/>
        <v>Fishing - fuel use</v>
      </c>
      <c r="G69" s="39" t="str">
        <f t="shared" si="62"/>
        <v>Fishing - vessel, construction and EoL</v>
      </c>
      <c r="H69" s="39" t="str">
        <f t="shared" si="62"/>
        <v>Preparation - energy use</v>
      </c>
      <c r="I69" s="39" t="str">
        <f t="shared" si="62"/>
        <v>Packaging - consumer packaging</v>
      </c>
      <c r="J69" s="39" t="str">
        <f t="shared" si="62"/>
        <v>Fishing gear production and loss to sea</v>
      </c>
      <c r="K69" s="39" t="str">
        <f t="shared" si="62"/>
        <v>Retailer energy use and refrigeration</v>
      </c>
      <c r="L69" s="39" t="str">
        <f t="shared" si="62"/>
        <v>Consumption preparation of fish</v>
      </c>
      <c r="M69" s="39" t="str">
        <f t="shared" si="62"/>
        <v>EoL - Fish waste handling up to retailer</v>
      </c>
      <c r="N69" s="39" t="str">
        <f t="shared" si="62"/>
        <v>Transport packaging cardboard</v>
      </c>
      <c r="O69" s="39" t="str">
        <f t="shared" si="62"/>
        <v>Fishing - Bait</v>
      </c>
      <c r="P69" s="39" t="str">
        <f t="shared" si="62"/>
        <v>Transport packaging EPS</v>
      </c>
      <c r="Q69" s="39" t="str">
        <f t="shared" si="62"/>
        <v>Fishing - refrigerant production and emissions</v>
      </c>
      <c r="R69" s="39" t="str">
        <f t="shared" si="62"/>
        <v>Storing and redistribution centre</v>
      </c>
      <c r="S69" s="39" t="str">
        <f t="shared" si="62"/>
        <v>Fishing gear waste handling</v>
      </c>
      <c r="T69" s="39" t="str">
        <f t="shared" si="62"/>
        <v>Transport packaging Europallet</v>
      </c>
      <c r="U69" s="39" t="str">
        <f t="shared" si="62"/>
        <v>Transport retailer to consumer</v>
      </c>
      <c r="V69" s="39" t="str">
        <f t="shared" si="62"/>
        <v>Transport - landing-preparation</v>
      </c>
      <c r="W69" s="39" t="str">
        <f t="shared" si="62"/>
        <v>Transport preparation-retailer</v>
      </c>
    </row>
    <row r="70" spans="1:23" ht="98" x14ac:dyDescent="0.15">
      <c r="A70" s="37" t="str">
        <f t="shared" si="60"/>
        <v>Climate change - Fossil</v>
      </c>
      <c r="B70" s="38"/>
      <c r="C70" s="39" t="str">
        <f t="shared" ref="C70:W70" si="63">_xlfn.XLOOKUP(LARGE($B131:$AY131,C$66),$B131:$AY131,$B$127:$AY$127,"NA",0,1)</f>
        <v>Fishing - fuel use</v>
      </c>
      <c r="D70" s="39" t="str">
        <f t="shared" si="63"/>
        <v>Packaging - consumer packaging</v>
      </c>
      <c r="E70" s="39" t="str">
        <f t="shared" si="63"/>
        <v>Retailer energy use and refrigeration</v>
      </c>
      <c r="F70" s="39" t="str">
        <f t="shared" si="63"/>
        <v>Preparation - energy use</v>
      </c>
      <c r="G70" s="39" t="str">
        <f t="shared" si="63"/>
        <v>EoL - Fish waste handling retailer and consumer</v>
      </c>
      <c r="H70" s="39" t="str">
        <f t="shared" si="63"/>
        <v>EoL - Fish waste handling retailer and consumer</v>
      </c>
      <c r="I70" s="39" t="str">
        <f t="shared" si="63"/>
        <v>Fishing - vessel, construction and EoL</v>
      </c>
      <c r="J70" s="39" t="str">
        <f t="shared" si="63"/>
        <v>Fishing - refrigerant production and emissions</v>
      </c>
      <c r="K70" s="39" t="str">
        <f t="shared" si="63"/>
        <v>Consumption preparation of fish</v>
      </c>
      <c r="L70" s="39" t="str">
        <f t="shared" si="63"/>
        <v>EoL - Fish waste handling up to retailer</v>
      </c>
      <c r="M70" s="39" t="str">
        <f t="shared" si="63"/>
        <v>Transport packaging EPS</v>
      </c>
      <c r="N70" s="39" t="str">
        <f t="shared" si="63"/>
        <v>Fishing gear production and loss to sea</v>
      </c>
      <c r="O70" s="39" t="str">
        <f t="shared" si="63"/>
        <v>Preparation - materials, infrastructure and waste</v>
      </c>
      <c r="P70" s="39" t="str">
        <f t="shared" si="63"/>
        <v>Transport packaging cardboard</v>
      </c>
      <c r="Q70" s="39" t="str">
        <f t="shared" si="63"/>
        <v>Fishing - Bait</v>
      </c>
      <c r="R70" s="39" t="str">
        <f t="shared" si="63"/>
        <v>Fishing gear waste handling</v>
      </c>
      <c r="S70" s="39" t="str">
        <f t="shared" si="63"/>
        <v>Transport packaging Europallet</v>
      </c>
      <c r="T70" s="39" t="str">
        <f t="shared" si="63"/>
        <v>Storing and redistribution centre</v>
      </c>
      <c r="U70" s="39" t="str">
        <f t="shared" si="63"/>
        <v>Transport preparation-retailer</v>
      </c>
      <c r="V70" s="39" t="str">
        <f t="shared" si="63"/>
        <v>Transport retailer to consumer</v>
      </c>
      <c r="W70" s="39" t="str">
        <f t="shared" si="63"/>
        <v>Transport - landing-preparation</v>
      </c>
    </row>
    <row r="71" spans="1:23" ht="98" x14ac:dyDescent="0.15">
      <c r="A71" s="37" t="str">
        <f t="shared" si="60"/>
        <v>Climate change - Land Use and LU Change</v>
      </c>
      <c r="B71" s="38"/>
      <c r="C71" s="39" t="str">
        <f t="shared" ref="C71:W71" si="64">_xlfn.XLOOKUP(LARGE($B132:$AY132,C$66),$B132:$AY132,$B$127:$AY$127,"NA",0,1)</f>
        <v>Fishing - vessel, construction and EoL</v>
      </c>
      <c r="D71" s="39" t="str">
        <f t="shared" si="64"/>
        <v>Fishing - fuel use</v>
      </c>
      <c r="E71" s="39" t="str">
        <f t="shared" si="64"/>
        <v>Consumption preparation of fish</v>
      </c>
      <c r="F71" s="39" t="str">
        <f t="shared" si="64"/>
        <v>Preparation - energy use</v>
      </c>
      <c r="G71" s="39" t="str">
        <f t="shared" si="64"/>
        <v>Transport packaging cardboard</v>
      </c>
      <c r="H71" s="39" t="str">
        <f t="shared" si="64"/>
        <v>Packaging - consumer packaging</v>
      </c>
      <c r="I71" s="39" t="str">
        <f t="shared" si="64"/>
        <v>Fishing - Bait</v>
      </c>
      <c r="J71" s="39" t="str">
        <f t="shared" si="64"/>
        <v>Retailer energy use and refrigeration</v>
      </c>
      <c r="K71" s="39" t="str">
        <f t="shared" si="64"/>
        <v>EoL - Fish waste handling retailer and consumer</v>
      </c>
      <c r="L71" s="39" t="str">
        <f t="shared" si="64"/>
        <v>EoL - Fish waste handling up to retailer</v>
      </c>
      <c r="M71" s="39" t="str">
        <f t="shared" si="64"/>
        <v>EoL - Fish waste handling retailer and consumer</v>
      </c>
      <c r="N71" s="39" t="str">
        <f t="shared" si="64"/>
        <v>Preparation - materials, infrastructure and waste</v>
      </c>
      <c r="O71" s="39" t="str">
        <f t="shared" si="64"/>
        <v>Fishing gear production and loss to sea</v>
      </c>
      <c r="P71" s="39" t="str">
        <f t="shared" si="64"/>
        <v>Transport packaging EPS</v>
      </c>
      <c r="Q71" s="39" t="str">
        <f t="shared" si="64"/>
        <v>Transport packaging Europallet</v>
      </c>
      <c r="R71" s="39" t="str">
        <f t="shared" si="64"/>
        <v>Fishing - refrigerant production and emissions</v>
      </c>
      <c r="S71" s="39" t="str">
        <f t="shared" si="64"/>
        <v>Transport retailer to consumer</v>
      </c>
      <c r="T71" s="39" t="str">
        <f t="shared" si="64"/>
        <v>Storing and redistribution centre</v>
      </c>
      <c r="U71" s="39" t="str">
        <f t="shared" si="64"/>
        <v>Fishing gear waste handling</v>
      </c>
      <c r="V71" s="39" t="str">
        <f t="shared" si="64"/>
        <v>Transport preparation-retailer</v>
      </c>
      <c r="W71" s="39" t="str">
        <f t="shared" si="64"/>
        <v>Transport - landing-preparation</v>
      </c>
    </row>
    <row r="72" spans="1:23" ht="84" x14ac:dyDescent="0.15">
      <c r="A72" s="37" t="str">
        <f t="shared" si="60"/>
        <v>Ecotoxicity, freshwater - part 1</v>
      </c>
      <c r="B72" s="38"/>
      <c r="C72" s="39" t="str">
        <f t="shared" ref="C72:W72" si="65">_xlfn.XLOOKUP(LARGE($B133:$AY133,C$66),$B133:$AY133,$B$127:$AY$127,"NA",0,1)</f>
        <v>Fishing - vessel, construction and EoL</v>
      </c>
      <c r="D72" s="39" t="str">
        <f t="shared" si="65"/>
        <v>Fishing - fuel use</v>
      </c>
      <c r="E72" s="39" t="str">
        <f t="shared" si="65"/>
        <v>Packaging - consumer packaging</v>
      </c>
      <c r="F72" s="39" t="str">
        <f t="shared" si="65"/>
        <v>Preparation - energy use</v>
      </c>
      <c r="G72" s="39" t="str">
        <f t="shared" si="65"/>
        <v>Consumption preparation of fish</v>
      </c>
      <c r="H72" s="39" t="str">
        <f t="shared" si="65"/>
        <v>Transport packaging EPS</v>
      </c>
      <c r="I72" s="39" t="str">
        <f t="shared" si="65"/>
        <v>Fishing gear production and loss to sea</v>
      </c>
      <c r="J72" s="39" t="str">
        <f t="shared" si="65"/>
        <v>Preparation - materials, infrastructure and waste</v>
      </c>
      <c r="K72" s="39" t="str">
        <f t="shared" si="65"/>
        <v>EoL - Fish waste handling up to retailer</v>
      </c>
      <c r="L72" s="39" t="str">
        <f t="shared" si="65"/>
        <v>EoL - Fish waste handling retailer and consumer</v>
      </c>
      <c r="M72" s="39" t="str">
        <f t="shared" si="65"/>
        <v>Retailer energy use and refrigeration</v>
      </c>
      <c r="N72" s="39" t="str">
        <f t="shared" si="65"/>
        <v>EoL - Fish waste handling retailer and consumer</v>
      </c>
      <c r="O72" s="39" t="str">
        <f t="shared" si="65"/>
        <v>Transport packaging cardboard</v>
      </c>
      <c r="P72" s="39" t="str">
        <f t="shared" si="65"/>
        <v>Fishing - Bait</v>
      </c>
      <c r="Q72" s="39" t="str">
        <f t="shared" si="65"/>
        <v>Fishing - refrigerant production and emissions</v>
      </c>
      <c r="R72" s="39" t="str">
        <f t="shared" si="65"/>
        <v>Fishing gear waste handling</v>
      </c>
      <c r="S72" s="39" t="str">
        <f t="shared" si="65"/>
        <v>Transport retailer to consumer</v>
      </c>
      <c r="T72" s="39" t="str">
        <f t="shared" si="65"/>
        <v>Storing and redistribution centre</v>
      </c>
      <c r="U72" s="39" t="str">
        <f t="shared" si="65"/>
        <v>Transport packaging Europallet</v>
      </c>
      <c r="V72" s="39" t="str">
        <f t="shared" si="65"/>
        <v>Transport preparation-retailer</v>
      </c>
      <c r="W72" s="39" t="str">
        <f t="shared" si="65"/>
        <v>Transport - landing-preparation</v>
      </c>
    </row>
    <row r="73" spans="1:23" ht="98" x14ac:dyDescent="0.15">
      <c r="A73" s="37" t="str">
        <f t="shared" si="60"/>
        <v>Ecotoxicity, freshwater - part 2</v>
      </c>
      <c r="B73" s="38"/>
      <c r="C73" s="39" t="str">
        <f t="shared" ref="C73:W73" si="66">_xlfn.XLOOKUP(LARGE($B134:$AY134,C$66),$B134:$AY134,$B$127:$AY$127,"NA",0,1)</f>
        <v>Fishing - vessel, construction and EoL</v>
      </c>
      <c r="D73" s="39" t="str">
        <f t="shared" si="66"/>
        <v>Consumption preparation of fish</v>
      </c>
      <c r="E73" s="39" t="str">
        <f t="shared" si="66"/>
        <v>Preparation - materials, infrastructure and waste</v>
      </c>
      <c r="F73" s="39" t="str">
        <f t="shared" si="66"/>
        <v>Preparation - energy use</v>
      </c>
      <c r="G73" s="39" t="str">
        <f t="shared" si="66"/>
        <v>Fishing - fuel use</v>
      </c>
      <c r="H73" s="39" t="str">
        <f t="shared" si="66"/>
        <v>Packaging - consumer packaging</v>
      </c>
      <c r="I73" s="39" t="str">
        <f t="shared" si="66"/>
        <v>Retailer energy use and refrigeration</v>
      </c>
      <c r="J73" s="39" t="str">
        <f t="shared" si="66"/>
        <v>EoL - Fish waste handling retailer and consumer</v>
      </c>
      <c r="K73" s="39" t="str">
        <f t="shared" si="66"/>
        <v>EoL - Fish waste handling retailer and consumer</v>
      </c>
      <c r="L73" s="39" t="str">
        <f t="shared" si="66"/>
        <v>EoL - Fish waste handling up to retailer</v>
      </c>
      <c r="M73" s="39" t="str">
        <f t="shared" si="66"/>
        <v>Fishing gear production and loss to sea</v>
      </c>
      <c r="N73" s="39" t="str">
        <f t="shared" si="66"/>
        <v>Transport packaging cardboard</v>
      </c>
      <c r="O73" s="39" t="str">
        <f t="shared" si="66"/>
        <v>Transport packaging EPS</v>
      </c>
      <c r="P73" s="39" t="str">
        <f t="shared" si="66"/>
        <v>Fishing - Bait</v>
      </c>
      <c r="Q73" s="39" t="str">
        <f t="shared" si="66"/>
        <v>Fishing - refrigerant production and emissions</v>
      </c>
      <c r="R73" s="39" t="str">
        <f t="shared" si="66"/>
        <v>Storing and redistribution centre</v>
      </c>
      <c r="S73" s="39" t="str">
        <f t="shared" si="66"/>
        <v>Fishing gear waste handling</v>
      </c>
      <c r="T73" s="39" t="str">
        <f t="shared" si="66"/>
        <v>Transport packaging Europallet</v>
      </c>
      <c r="U73" s="39" t="str">
        <f t="shared" si="66"/>
        <v>Transport retailer to consumer</v>
      </c>
      <c r="V73" s="39" t="str">
        <f t="shared" si="66"/>
        <v>Transport - landing-preparation</v>
      </c>
      <c r="W73" s="39" t="str">
        <f t="shared" si="66"/>
        <v>Transport preparation-retailer</v>
      </c>
    </row>
    <row r="74" spans="1:23" ht="98" x14ac:dyDescent="0.15">
      <c r="A74" s="37" t="str">
        <f t="shared" si="60"/>
        <v>Ecotoxicity, freshwater - inorganics</v>
      </c>
      <c r="B74" s="38"/>
      <c r="C74" s="39" t="str">
        <f t="shared" ref="C74:W74" si="67">_xlfn.XLOOKUP(LARGE($B135:$AY135,C$66),$B135:$AY135,$B$127:$AY$127,"NA",0,1)</f>
        <v>Fishing - fuel use</v>
      </c>
      <c r="D74" s="39" t="str">
        <f t="shared" si="67"/>
        <v>Packaging - consumer packaging</v>
      </c>
      <c r="E74" s="39" t="str">
        <f t="shared" si="67"/>
        <v>Fishing - vessel, construction and EoL</v>
      </c>
      <c r="F74" s="39" t="str">
        <f t="shared" si="67"/>
        <v>Transport packaging EPS</v>
      </c>
      <c r="G74" s="39" t="str">
        <f t="shared" si="67"/>
        <v>Preparation - energy use</v>
      </c>
      <c r="H74" s="39" t="str">
        <f t="shared" si="67"/>
        <v>Preparation - materials, infrastructure and waste</v>
      </c>
      <c r="I74" s="39" t="str">
        <f t="shared" si="67"/>
        <v>Consumption preparation of fish</v>
      </c>
      <c r="J74" s="39" t="str">
        <f t="shared" si="67"/>
        <v>Retailer energy use and refrigeration</v>
      </c>
      <c r="K74" s="39" t="str">
        <f t="shared" si="67"/>
        <v>EoL - Fish waste handling up to retailer</v>
      </c>
      <c r="L74" s="39" t="str">
        <f t="shared" si="67"/>
        <v>Transport packaging cardboard</v>
      </c>
      <c r="M74" s="39" t="str">
        <f t="shared" si="67"/>
        <v>Fishing - Bait</v>
      </c>
      <c r="N74" s="39" t="str">
        <f t="shared" si="67"/>
        <v>Fishing gear production and loss to sea</v>
      </c>
      <c r="O74" s="39" t="str">
        <f t="shared" si="67"/>
        <v>Fishing - refrigerant production and emissions</v>
      </c>
      <c r="P74" s="39" t="str">
        <f t="shared" si="67"/>
        <v>Transport retailer to consumer</v>
      </c>
      <c r="Q74" s="39" t="str">
        <f t="shared" si="67"/>
        <v>Fishing gear waste handling</v>
      </c>
      <c r="R74" s="39" t="str">
        <f t="shared" si="67"/>
        <v>Storing and redistribution centre</v>
      </c>
      <c r="S74" s="39" t="str">
        <f t="shared" si="67"/>
        <v>Transport packaging Europallet</v>
      </c>
      <c r="T74" s="39" t="str">
        <f t="shared" si="67"/>
        <v>EoL - Fish waste handling retailer and consumer</v>
      </c>
      <c r="U74" s="39" t="str">
        <f t="shared" si="67"/>
        <v>EoL - Fish waste handling retailer and consumer</v>
      </c>
      <c r="V74" s="39" t="str">
        <f t="shared" si="67"/>
        <v>Transport preparation-retailer</v>
      </c>
      <c r="W74" s="39" t="str">
        <f t="shared" si="67"/>
        <v>Transport - landing-preparation</v>
      </c>
    </row>
    <row r="75" spans="1:23" ht="98" x14ac:dyDescent="0.15">
      <c r="A75" s="37" t="str">
        <f t="shared" si="60"/>
        <v>Ecotoxicity, freshwater - metals</v>
      </c>
      <c r="B75" s="38"/>
      <c r="C75" s="39" t="str">
        <f t="shared" ref="C75:W75" si="68">_xlfn.XLOOKUP(LARGE($B136:$AY136,C$66),$B136:$AY136,$B$127:$AY$127,"NA",0,1)</f>
        <v>Fishing - vessel, construction and EoL</v>
      </c>
      <c r="D75" s="39" t="str">
        <f t="shared" si="68"/>
        <v>Preparation - energy use</v>
      </c>
      <c r="E75" s="39" t="str">
        <f t="shared" si="68"/>
        <v>EoL - Fish waste handling retailer and consumer</v>
      </c>
      <c r="F75" s="39" t="str">
        <f t="shared" si="68"/>
        <v>Fishing gear production and loss to sea</v>
      </c>
      <c r="G75" s="39" t="str">
        <f t="shared" si="68"/>
        <v>Packaging - consumer packaging</v>
      </c>
      <c r="H75" s="39" t="str">
        <f t="shared" si="68"/>
        <v>Consumption preparation of fish</v>
      </c>
      <c r="I75" s="39" t="str">
        <f t="shared" si="68"/>
        <v>Fishing - fuel use</v>
      </c>
      <c r="J75" s="39" t="str">
        <f t="shared" si="68"/>
        <v>EoL - Fish waste handling retailer and consumer</v>
      </c>
      <c r="K75" s="39" t="str">
        <f t="shared" si="68"/>
        <v>Preparation - materials, infrastructure and waste</v>
      </c>
      <c r="L75" s="39" t="str">
        <f t="shared" si="68"/>
        <v>Retailer energy use and refrigeration</v>
      </c>
      <c r="M75" s="39" t="str">
        <f t="shared" si="68"/>
        <v>EoL - Fish waste handling up to retailer</v>
      </c>
      <c r="N75" s="39" t="str">
        <f t="shared" si="68"/>
        <v>Transport packaging EPS</v>
      </c>
      <c r="O75" s="39" t="str">
        <f t="shared" si="68"/>
        <v>Fishing - refrigerant production and emissions</v>
      </c>
      <c r="P75" s="39" t="str">
        <f t="shared" si="68"/>
        <v>Fishing gear waste handling</v>
      </c>
      <c r="Q75" s="39" t="str">
        <f t="shared" si="68"/>
        <v>Transport packaging Europallet</v>
      </c>
      <c r="R75" s="39" t="str">
        <f t="shared" si="68"/>
        <v>Storing and redistribution centre</v>
      </c>
      <c r="S75" s="39" t="str">
        <f t="shared" si="68"/>
        <v>Fishing - Bait</v>
      </c>
      <c r="T75" s="39" t="str">
        <f t="shared" si="68"/>
        <v>Transport packaging cardboard</v>
      </c>
      <c r="U75" s="39" t="str">
        <f t="shared" si="68"/>
        <v>Transport retailer to consumer</v>
      </c>
      <c r="V75" s="39" t="str">
        <f t="shared" si="68"/>
        <v>Transport - landing-preparation</v>
      </c>
      <c r="W75" s="39" t="str">
        <f t="shared" si="68"/>
        <v>Transport preparation-retailer</v>
      </c>
    </row>
    <row r="76" spans="1:23" ht="98" x14ac:dyDescent="0.15">
      <c r="A76" s="37" t="str">
        <f t="shared" si="60"/>
        <v>Ecotoxicity, freshwater - organics</v>
      </c>
      <c r="B76" s="38"/>
      <c r="C76" s="39" t="str">
        <f t="shared" ref="C76:W76" si="69">_xlfn.XLOOKUP(LARGE($B137:$AY137,C$66),$B137:$AY137,$B$127:$AY$127,"NA",0,1)</f>
        <v>Fishing - vessel, construction and EoL</v>
      </c>
      <c r="D76" s="39" t="str">
        <f t="shared" si="69"/>
        <v>Preparation - materials, infrastructure and waste</v>
      </c>
      <c r="E76" s="39" t="str">
        <f t="shared" si="69"/>
        <v>Fishing - fuel use</v>
      </c>
      <c r="F76" s="39" t="str">
        <f t="shared" si="69"/>
        <v>Fishing gear production and loss to sea</v>
      </c>
      <c r="G76" s="39" t="str">
        <f t="shared" si="69"/>
        <v>Fishing - refrigerant production and emissions</v>
      </c>
      <c r="H76" s="39" t="str">
        <f t="shared" si="69"/>
        <v>Consumption preparation of fish</v>
      </c>
      <c r="I76" s="39" t="str">
        <f t="shared" si="69"/>
        <v>Fishing - Bait</v>
      </c>
      <c r="J76" s="39" t="str">
        <f t="shared" si="69"/>
        <v>Preparation - energy use</v>
      </c>
      <c r="K76" s="39" t="str">
        <f t="shared" si="69"/>
        <v>Retailer energy use and refrigeration</v>
      </c>
      <c r="L76" s="39" t="str">
        <f t="shared" si="69"/>
        <v>Transport packaging cardboard</v>
      </c>
      <c r="M76" s="39" t="str">
        <f t="shared" si="69"/>
        <v>Packaging - consumer packaging</v>
      </c>
      <c r="N76" s="39" t="str">
        <f t="shared" si="69"/>
        <v>EoL - Fish waste handling retailer and consumer</v>
      </c>
      <c r="O76" s="39" t="str">
        <f t="shared" si="69"/>
        <v>EoL - Fish waste handling retailer and consumer</v>
      </c>
      <c r="P76" s="39" t="str">
        <f t="shared" si="69"/>
        <v>EoL - Fish waste handling up to retailer</v>
      </c>
      <c r="Q76" s="39" t="str">
        <f t="shared" si="69"/>
        <v>Transport packaging Europallet</v>
      </c>
      <c r="R76" s="39" t="str">
        <f t="shared" si="69"/>
        <v>Fishing gear waste handling</v>
      </c>
      <c r="S76" s="39" t="str">
        <f t="shared" si="69"/>
        <v>Transport retailer to consumer</v>
      </c>
      <c r="T76" s="39" t="str">
        <f t="shared" si="69"/>
        <v>Transport - landing-preparation</v>
      </c>
      <c r="U76" s="39" t="str">
        <f t="shared" si="69"/>
        <v>Transport preparation-retailer</v>
      </c>
      <c r="V76" s="39" t="str">
        <f t="shared" si="69"/>
        <v>Transport packaging EPS</v>
      </c>
      <c r="W76" s="39" t="str">
        <f t="shared" si="69"/>
        <v>Storing and redistribution centre</v>
      </c>
    </row>
    <row r="77" spans="1:23" ht="70" x14ac:dyDescent="0.15">
      <c r="A77" s="37" t="str">
        <f t="shared" si="60"/>
        <v>Particulate Matter</v>
      </c>
      <c r="B77" s="38"/>
      <c r="C77" s="39" t="str">
        <f t="shared" ref="C77:W77" si="70">_xlfn.XLOOKUP(LARGE($B138:$AY138,C$66),$B138:$AY138,$B$127:$AY$127,"NA",0,1)</f>
        <v>Fishing - fuel use</v>
      </c>
      <c r="D77" s="39" t="str">
        <f t="shared" si="70"/>
        <v>Packaging - consumer packaging</v>
      </c>
      <c r="E77" s="39" t="str">
        <f t="shared" si="70"/>
        <v>Fishing - vessel, construction and EoL</v>
      </c>
      <c r="F77" s="39" t="str">
        <f t="shared" si="70"/>
        <v>Preparation - energy use</v>
      </c>
      <c r="G77" s="39" t="str">
        <f t="shared" si="70"/>
        <v>Fishing gear production and loss to sea</v>
      </c>
      <c r="H77" s="39" t="str">
        <f t="shared" si="70"/>
        <v>Consumption preparation of fish</v>
      </c>
      <c r="I77" s="39" t="str">
        <f t="shared" si="70"/>
        <v>EoL - Fish waste handling retailer and consumer</v>
      </c>
      <c r="J77" s="39" t="str">
        <f t="shared" si="70"/>
        <v>EoL - Fish waste handling retailer and consumer</v>
      </c>
      <c r="K77" s="39" t="str">
        <f t="shared" si="70"/>
        <v>Retailer energy use and refrigeration</v>
      </c>
      <c r="L77" s="39" t="str">
        <f t="shared" si="70"/>
        <v>Fishing - Bait</v>
      </c>
      <c r="M77" s="39" t="str">
        <f t="shared" si="70"/>
        <v>EoL - Fish waste handling up to retailer</v>
      </c>
      <c r="N77" s="39" t="str">
        <f t="shared" si="70"/>
        <v>Fishing - refrigerant production and emissions</v>
      </c>
      <c r="O77" s="39" t="str">
        <f t="shared" si="70"/>
        <v>Transport packaging cardboard</v>
      </c>
      <c r="P77" s="39" t="str">
        <f t="shared" si="70"/>
        <v>Preparation - materials, infrastructure and waste</v>
      </c>
      <c r="Q77" s="39" t="str">
        <f t="shared" si="70"/>
        <v>Transport packaging Europallet</v>
      </c>
      <c r="R77" s="39" t="str">
        <f t="shared" si="70"/>
        <v>Transport packaging EPS</v>
      </c>
      <c r="S77" s="39" t="str">
        <f t="shared" si="70"/>
        <v>Transport preparation-retailer</v>
      </c>
      <c r="T77" s="39" t="str">
        <f t="shared" si="70"/>
        <v>Storing and redistribution centre</v>
      </c>
      <c r="U77" s="39" t="str">
        <f t="shared" si="70"/>
        <v>Fishing gear waste handling</v>
      </c>
      <c r="V77" s="39" t="str">
        <f t="shared" si="70"/>
        <v>Transport retailer to consumer</v>
      </c>
      <c r="W77" s="39" t="str">
        <f t="shared" si="70"/>
        <v>Transport - landing-preparation</v>
      </c>
    </row>
    <row r="78" spans="1:23" ht="70" x14ac:dyDescent="0.15">
      <c r="A78" s="37" t="str">
        <f t="shared" si="60"/>
        <v>Eutrophication, marine</v>
      </c>
      <c r="B78" s="38"/>
      <c r="C78" s="39" t="str">
        <f t="shared" ref="C78:W78" si="71">_xlfn.XLOOKUP(LARGE($B139:$AY139,C$66),$B139:$AY139,$B$127:$AY$127,"NA",0,1)</f>
        <v>Fishing - fuel use</v>
      </c>
      <c r="D78" s="39" t="str">
        <f t="shared" si="71"/>
        <v>Consumption preparation of fish</v>
      </c>
      <c r="E78" s="39" t="str">
        <f t="shared" si="71"/>
        <v>Packaging - consumer packaging</v>
      </c>
      <c r="F78" s="39" t="str">
        <f t="shared" si="71"/>
        <v>Fishing - vessel, construction and EoL</v>
      </c>
      <c r="G78" s="39" t="str">
        <f t="shared" si="71"/>
        <v>Preparation - energy use</v>
      </c>
      <c r="H78" s="39" t="str">
        <f t="shared" si="71"/>
        <v>Preparation - materials, infrastructure and waste</v>
      </c>
      <c r="I78" s="39" t="str">
        <f t="shared" si="71"/>
        <v>EoL - Fish waste handling retailer and consumer</v>
      </c>
      <c r="J78" s="39" t="str">
        <f t="shared" si="71"/>
        <v>Fishing gear production and loss to sea</v>
      </c>
      <c r="K78" s="39" t="str">
        <f t="shared" si="71"/>
        <v>Transport packaging cardboard</v>
      </c>
      <c r="L78" s="39" t="str">
        <f t="shared" si="71"/>
        <v>EoL - Fish waste handling retailer and consumer</v>
      </c>
      <c r="M78" s="39" t="str">
        <f t="shared" si="71"/>
        <v>Fishing - Bait</v>
      </c>
      <c r="N78" s="39" t="str">
        <f t="shared" si="71"/>
        <v>EoL - Fish waste handling up to retailer</v>
      </c>
      <c r="O78" s="39" t="str">
        <f t="shared" si="71"/>
        <v>Retailer energy use and refrigeration</v>
      </c>
      <c r="P78" s="39" t="str">
        <f t="shared" si="71"/>
        <v>Transport packaging EPS</v>
      </c>
      <c r="Q78" s="39" t="str">
        <f t="shared" si="71"/>
        <v>Fishing - refrigerant production and emissions</v>
      </c>
      <c r="R78" s="39" t="str">
        <f t="shared" si="71"/>
        <v>Transport preparation-retailer</v>
      </c>
      <c r="S78" s="39" t="str">
        <f t="shared" si="71"/>
        <v>Transport packaging Europallet</v>
      </c>
      <c r="T78" s="39" t="str">
        <f t="shared" si="71"/>
        <v>Transport retailer to consumer</v>
      </c>
      <c r="U78" s="39" t="str">
        <f t="shared" si="71"/>
        <v>Storing and redistribution centre</v>
      </c>
      <c r="V78" s="39" t="str">
        <f t="shared" si="71"/>
        <v>Fishing gear waste handling</v>
      </c>
      <c r="W78" s="39" t="str">
        <f t="shared" si="71"/>
        <v>Transport - landing-preparation</v>
      </c>
    </row>
    <row r="79" spans="1:23" ht="70" x14ac:dyDescent="0.15">
      <c r="A79" s="37" t="str">
        <f t="shared" si="60"/>
        <v>Eutrophication, freshwater</v>
      </c>
      <c r="B79" s="38"/>
      <c r="C79" s="39" t="str">
        <f t="shared" ref="C79:W79" si="72">_xlfn.XLOOKUP(LARGE($B140:$AY140,C$66),$B140:$AY140,$B$127:$AY$127,"NA",0,1)</f>
        <v>Fishing - vessel, construction and EoL</v>
      </c>
      <c r="D79" s="39" t="str">
        <f t="shared" si="72"/>
        <v>EoL - Fish waste handling retailer and consumer</v>
      </c>
      <c r="E79" s="39" t="str">
        <f t="shared" si="72"/>
        <v>EoL - Fish waste handling retailer and consumer</v>
      </c>
      <c r="F79" s="39" t="str">
        <f t="shared" si="72"/>
        <v>Preparation - materials, infrastructure and waste</v>
      </c>
      <c r="G79" s="39" t="str">
        <f t="shared" si="72"/>
        <v>Fishing - fuel use</v>
      </c>
      <c r="H79" s="39" t="str">
        <f t="shared" si="72"/>
        <v>Fishing gear production and loss to sea</v>
      </c>
      <c r="I79" s="39" t="str">
        <f t="shared" si="72"/>
        <v>Consumption preparation of fish</v>
      </c>
      <c r="J79" s="39" t="str">
        <f t="shared" si="72"/>
        <v>Transport packaging cardboard</v>
      </c>
      <c r="K79" s="39" t="str">
        <f t="shared" si="72"/>
        <v>Packaging - consumer packaging</v>
      </c>
      <c r="L79" s="39" t="str">
        <f t="shared" si="72"/>
        <v>Retailer energy use and refrigeration</v>
      </c>
      <c r="M79" s="39" t="str">
        <f t="shared" si="72"/>
        <v>Preparation - energy use</v>
      </c>
      <c r="N79" s="39" t="str">
        <f t="shared" si="72"/>
        <v>Transport packaging EPS</v>
      </c>
      <c r="O79" s="39" t="str">
        <f t="shared" si="72"/>
        <v>Fishing - Bait</v>
      </c>
      <c r="P79" s="39" t="str">
        <f t="shared" si="72"/>
        <v>EoL - Fish waste handling up to retailer</v>
      </c>
      <c r="Q79" s="39" t="str">
        <f t="shared" si="72"/>
        <v>Fishing - refrigerant production and emissions</v>
      </c>
      <c r="R79" s="39" t="str">
        <f t="shared" si="72"/>
        <v>Transport packaging Europallet</v>
      </c>
      <c r="S79" s="39" t="str">
        <f t="shared" si="72"/>
        <v>Transport retailer to consumer</v>
      </c>
      <c r="T79" s="39" t="str">
        <f t="shared" si="72"/>
        <v>Storing and redistribution centre</v>
      </c>
      <c r="U79" s="39" t="str">
        <f t="shared" si="72"/>
        <v>Fishing gear waste handling</v>
      </c>
      <c r="V79" s="39" t="str">
        <f t="shared" si="72"/>
        <v>Transport preparation-retailer</v>
      </c>
      <c r="W79" s="39" t="str">
        <f t="shared" si="72"/>
        <v>Transport - landing-preparation</v>
      </c>
    </row>
    <row r="80" spans="1:23" ht="84" x14ac:dyDescent="0.15">
      <c r="A80" s="37" t="str">
        <f t="shared" si="60"/>
        <v>Eutrophication, terrestrial</v>
      </c>
      <c r="B80" s="38"/>
      <c r="C80" s="39" t="str">
        <f t="shared" ref="C80:W80" si="73">_xlfn.XLOOKUP(LARGE($B141:$AY141,C$66),$B141:$AY141,$B$127:$AY$127,"NA",0,1)</f>
        <v>Fishing - fuel use</v>
      </c>
      <c r="D80" s="39" t="str">
        <f t="shared" si="73"/>
        <v>Packaging - consumer packaging</v>
      </c>
      <c r="E80" s="39" t="str">
        <f t="shared" si="73"/>
        <v>Fishing - vessel, construction and EoL</v>
      </c>
      <c r="F80" s="39" t="str">
        <f t="shared" si="73"/>
        <v>Preparation - energy use</v>
      </c>
      <c r="G80" s="39" t="str">
        <f t="shared" si="73"/>
        <v>Consumption preparation of fish</v>
      </c>
      <c r="H80" s="39" t="str">
        <f t="shared" si="73"/>
        <v>Transport packaging cardboard</v>
      </c>
      <c r="I80" s="39" t="str">
        <f t="shared" si="73"/>
        <v>Fishing - Bait</v>
      </c>
      <c r="J80" s="39" t="str">
        <f t="shared" si="73"/>
        <v>Fishing - refrigerant production and emissions</v>
      </c>
      <c r="K80" s="39" t="str">
        <f t="shared" si="73"/>
        <v>Fishing gear production and loss to sea</v>
      </c>
      <c r="L80" s="39" t="str">
        <f t="shared" si="73"/>
        <v>Retailer energy use and refrigeration</v>
      </c>
      <c r="M80" s="39" t="str">
        <f t="shared" si="73"/>
        <v>Transport packaging EPS</v>
      </c>
      <c r="N80" s="39" t="str">
        <f t="shared" si="73"/>
        <v>EoL - Fish waste handling retailer and consumer</v>
      </c>
      <c r="O80" s="39" t="str">
        <f t="shared" si="73"/>
        <v>EoL - Fish waste handling up to retailer</v>
      </c>
      <c r="P80" s="39" t="str">
        <f t="shared" si="73"/>
        <v>EoL - Fish waste handling retailer and consumer</v>
      </c>
      <c r="Q80" s="39" t="str">
        <f t="shared" si="73"/>
        <v>Preparation - materials, infrastructure and waste</v>
      </c>
      <c r="R80" s="39" t="str">
        <f t="shared" si="73"/>
        <v>Transport preparation-retailer</v>
      </c>
      <c r="S80" s="39" t="str">
        <f t="shared" si="73"/>
        <v>Transport packaging Europallet</v>
      </c>
      <c r="T80" s="39" t="str">
        <f t="shared" si="73"/>
        <v>Transport retailer to consumer</v>
      </c>
      <c r="U80" s="39" t="str">
        <f t="shared" si="73"/>
        <v>Storing and redistribution centre</v>
      </c>
      <c r="V80" s="39" t="str">
        <f t="shared" si="73"/>
        <v>Transport - landing-preparation</v>
      </c>
      <c r="W80" s="39" t="str">
        <f t="shared" si="73"/>
        <v>Fishing gear waste handling</v>
      </c>
    </row>
    <row r="81" spans="1:23" ht="56" x14ac:dyDescent="0.15">
      <c r="A81" s="37" t="str">
        <f t="shared" si="60"/>
        <v>Human toxicity, cancer</v>
      </c>
      <c r="B81" s="38"/>
      <c r="C81" s="39" t="str">
        <f t="shared" ref="C81:W81" si="74">_xlfn.XLOOKUP(LARGE($B142:$AY142,C$66),$B142:$AY142,$B$127:$AY$127,"NA",0,1)</f>
        <v>Fishing - vessel, construction and EoL</v>
      </c>
      <c r="D81" s="39" t="str">
        <f t="shared" si="74"/>
        <v>Fishing - fuel use</v>
      </c>
      <c r="E81" s="39" t="str">
        <f t="shared" si="74"/>
        <v>Packaging - consumer packaging</v>
      </c>
      <c r="F81" s="39" t="str">
        <f t="shared" si="74"/>
        <v>Retailer energy use and refrigeration</v>
      </c>
      <c r="G81" s="39" t="str">
        <f t="shared" si="74"/>
        <v>Preparation - energy use</v>
      </c>
      <c r="H81" s="39" t="str">
        <f t="shared" si="74"/>
        <v>Consumption preparation of fish</v>
      </c>
      <c r="I81" s="39" t="str">
        <f t="shared" si="74"/>
        <v>Fishing gear production and loss to sea</v>
      </c>
      <c r="J81" s="39" t="str">
        <f t="shared" si="74"/>
        <v>Preparation - materials, infrastructure and waste</v>
      </c>
      <c r="K81" s="39" t="str">
        <f t="shared" si="74"/>
        <v>Transport packaging EPS</v>
      </c>
      <c r="L81" s="39" t="str">
        <f t="shared" si="74"/>
        <v>EoL - Fish waste handling retailer and consumer</v>
      </c>
      <c r="M81" s="39" t="str">
        <f t="shared" si="74"/>
        <v>EoL - Fish waste handling retailer and consumer</v>
      </c>
      <c r="N81" s="39" t="str">
        <f t="shared" si="74"/>
        <v>EoL - Fish waste handling up to retailer</v>
      </c>
      <c r="O81" s="39" t="str">
        <f t="shared" si="74"/>
        <v>Transport packaging cardboard</v>
      </c>
      <c r="P81" s="39" t="str">
        <f t="shared" si="74"/>
        <v>Fishing - Bait</v>
      </c>
      <c r="Q81" s="39" t="str">
        <f t="shared" si="74"/>
        <v>Transport packaging Europallet</v>
      </c>
      <c r="R81" s="39" t="str">
        <f t="shared" si="74"/>
        <v>Fishing - refrigerant production and emissions</v>
      </c>
      <c r="S81" s="39" t="str">
        <f t="shared" si="74"/>
        <v>Transport retailer to consumer</v>
      </c>
      <c r="T81" s="39" t="str">
        <f t="shared" si="74"/>
        <v>Storing and redistribution centre</v>
      </c>
      <c r="U81" s="39" t="str">
        <f t="shared" si="74"/>
        <v>Fishing - antifouling produstion and emission</v>
      </c>
      <c r="V81" s="39" t="str">
        <f t="shared" si="74"/>
        <v>Transport - landing-preparation</v>
      </c>
      <c r="W81" s="39" t="str">
        <f t="shared" si="74"/>
        <v>Transport preparation-retailer</v>
      </c>
    </row>
    <row r="82" spans="1:23" ht="28" x14ac:dyDescent="0.15">
      <c r="A82" s="37" t="str">
        <f t="shared" si="60"/>
        <v>Human toxicity, cancer - inorganics</v>
      </c>
      <c r="B82" s="38"/>
      <c r="C82" s="39" t="str">
        <f t="shared" ref="C82:W82" si="75">_xlfn.XLOOKUP(LARGE($B143:$AY143,C$66),$B143:$AY143,$B$127:$AY$127,"NA",0,1)</f>
        <v>Consumption preparation of fish</v>
      </c>
      <c r="D82" s="39" t="str">
        <f t="shared" si="75"/>
        <v>Fishing - fuel use</v>
      </c>
      <c r="E82" s="39" t="str">
        <f t="shared" si="75"/>
        <v>Fishing - fuel use</v>
      </c>
      <c r="F82" s="39" t="str">
        <f t="shared" si="75"/>
        <v>Fishing - fuel use</v>
      </c>
      <c r="G82" s="39" t="str">
        <f t="shared" si="75"/>
        <v>Fishing - fuel use</v>
      </c>
      <c r="H82" s="39" t="str">
        <f t="shared" si="75"/>
        <v>Fishing - fuel use</v>
      </c>
      <c r="I82" s="39" t="str">
        <f t="shared" si="75"/>
        <v>Fishing - fuel use</v>
      </c>
      <c r="J82" s="39" t="str">
        <f t="shared" si="75"/>
        <v>Fishing - fuel use</v>
      </c>
      <c r="K82" s="39" t="str">
        <f t="shared" si="75"/>
        <v>Fishing - fuel use</v>
      </c>
      <c r="L82" s="39" t="str">
        <f t="shared" si="75"/>
        <v>Fishing - fuel use</v>
      </c>
      <c r="M82" s="39" t="str">
        <f t="shared" si="75"/>
        <v>Fishing - fuel use</v>
      </c>
      <c r="N82" s="39" t="str">
        <f t="shared" si="75"/>
        <v>Fishing - fuel use</v>
      </c>
      <c r="O82" s="39" t="str">
        <f t="shared" si="75"/>
        <v>Fishing - fuel use</v>
      </c>
      <c r="P82" s="39" t="str">
        <f t="shared" si="75"/>
        <v>Fishing - fuel use</v>
      </c>
      <c r="Q82" s="39" t="str">
        <f t="shared" si="75"/>
        <v>Fishing - fuel use</v>
      </c>
      <c r="R82" s="39" t="str">
        <f t="shared" si="75"/>
        <v>Fishing - fuel use</v>
      </c>
      <c r="S82" s="39" t="str">
        <f t="shared" si="75"/>
        <v>Fishing - fuel use</v>
      </c>
      <c r="T82" s="39" t="str">
        <f t="shared" si="75"/>
        <v>Fishing - fuel use</v>
      </c>
      <c r="U82" s="39" t="str">
        <f t="shared" si="75"/>
        <v>Fishing - fuel use</v>
      </c>
      <c r="V82" s="39" t="str">
        <f t="shared" si="75"/>
        <v>Fishing - fuel use</v>
      </c>
      <c r="W82" s="39" t="str">
        <f t="shared" si="75"/>
        <v>Fishing - fuel use</v>
      </c>
    </row>
    <row r="83" spans="1:23" ht="84" x14ac:dyDescent="0.15">
      <c r="A83" s="37" t="str">
        <f t="shared" si="60"/>
        <v>Human toxicity, cancer - metals</v>
      </c>
      <c r="B83" s="38"/>
      <c r="C83" s="39" t="str">
        <f t="shared" ref="C83:W83" si="76">_xlfn.XLOOKUP(LARGE($B144:$AY144,C$66),$B144:$AY144,$B$127:$AY$127,"NA",0,1)</f>
        <v>Fishing - vessel, construction and EoL</v>
      </c>
      <c r="D83" s="39" t="str">
        <f t="shared" si="76"/>
        <v>Fishing - fuel use</v>
      </c>
      <c r="E83" s="39" t="str">
        <f t="shared" si="76"/>
        <v>Retailer energy use and refrigeration</v>
      </c>
      <c r="F83" s="39" t="str">
        <f t="shared" si="76"/>
        <v>Packaging - consumer packaging</v>
      </c>
      <c r="G83" s="39" t="str">
        <f t="shared" si="76"/>
        <v>Consumption preparation of fish</v>
      </c>
      <c r="H83" s="39" t="str">
        <f t="shared" si="76"/>
        <v>Fishing gear production and loss to sea</v>
      </c>
      <c r="I83" s="39" t="str">
        <f t="shared" si="76"/>
        <v>Preparation - materials, infrastructure and waste</v>
      </c>
      <c r="J83" s="39" t="str">
        <f t="shared" si="76"/>
        <v>Transport packaging EPS</v>
      </c>
      <c r="K83" s="39" t="str">
        <f t="shared" si="76"/>
        <v>Preparation - energy use</v>
      </c>
      <c r="L83" s="39" t="str">
        <f t="shared" si="76"/>
        <v>EoL - Fish waste handling retailer and consumer</v>
      </c>
      <c r="M83" s="39" t="str">
        <f t="shared" si="76"/>
        <v>EoL - Fish waste handling retailer and consumer</v>
      </c>
      <c r="N83" s="39" t="str">
        <f t="shared" si="76"/>
        <v>Transport packaging cardboard</v>
      </c>
      <c r="O83" s="39" t="str">
        <f t="shared" si="76"/>
        <v>EoL - Fish waste handling up to retailer</v>
      </c>
      <c r="P83" s="39" t="str">
        <f t="shared" si="76"/>
        <v>Fishing - Bait</v>
      </c>
      <c r="Q83" s="39" t="str">
        <f t="shared" si="76"/>
        <v>Fishing - refrigerant production and emissions</v>
      </c>
      <c r="R83" s="39" t="str">
        <f t="shared" si="76"/>
        <v>Transport retailer to consumer</v>
      </c>
      <c r="S83" s="39" t="str">
        <f t="shared" si="76"/>
        <v>Transport packaging Europallet</v>
      </c>
      <c r="T83" s="39" t="str">
        <f t="shared" si="76"/>
        <v>Fishing gear waste handling</v>
      </c>
      <c r="U83" s="39" t="str">
        <f t="shared" si="76"/>
        <v>Storing and redistribution centre</v>
      </c>
      <c r="V83" s="39" t="str">
        <f t="shared" si="76"/>
        <v>Fishing - antifouling produstion and emission</v>
      </c>
      <c r="W83" s="39" t="str">
        <f t="shared" si="76"/>
        <v>Transport preparation-retailer</v>
      </c>
    </row>
    <row r="84" spans="1:23" ht="84" x14ac:dyDescent="0.15">
      <c r="A84" s="37" t="str">
        <f t="shared" si="60"/>
        <v>Human toxicity, cancer - organics</v>
      </c>
      <c r="B84" s="38"/>
      <c r="C84" s="39" t="str">
        <f t="shared" ref="C84:W84" si="77">_xlfn.XLOOKUP(LARGE($B145:$AY145,C$66),$B145:$AY145,$B$127:$AY$127,"NA",0,1)</f>
        <v>Fishing - vessel, construction and EoL</v>
      </c>
      <c r="D84" s="39" t="str">
        <f t="shared" si="77"/>
        <v>Packaging - consumer packaging</v>
      </c>
      <c r="E84" s="39" t="str">
        <f t="shared" si="77"/>
        <v>Fishing - fuel use</v>
      </c>
      <c r="F84" s="39" t="str">
        <f t="shared" si="77"/>
        <v>Preparation - energy use</v>
      </c>
      <c r="G84" s="39" t="str">
        <f t="shared" si="77"/>
        <v>EoL - Fish waste handling retailer and consumer</v>
      </c>
      <c r="H84" s="39" t="str">
        <f t="shared" si="77"/>
        <v>EoL - Fish waste handling retailer and consumer</v>
      </c>
      <c r="I84" s="39" t="str">
        <f t="shared" si="77"/>
        <v>Consumption preparation of fish</v>
      </c>
      <c r="J84" s="39" t="str">
        <f t="shared" si="77"/>
        <v>EoL - Fish waste handling up to retailer</v>
      </c>
      <c r="K84" s="39" t="str">
        <f t="shared" si="77"/>
        <v>Fishing gear production and loss to sea</v>
      </c>
      <c r="L84" s="39" t="str">
        <f t="shared" si="77"/>
        <v>Retailer energy use and refrigeration</v>
      </c>
      <c r="M84" s="39" t="str">
        <f t="shared" si="77"/>
        <v>Preparation - materials, infrastructure and waste</v>
      </c>
      <c r="N84" s="39" t="str">
        <f t="shared" si="77"/>
        <v>Transport packaging cardboard</v>
      </c>
      <c r="O84" s="39" t="str">
        <f t="shared" si="77"/>
        <v>Transport packaging EPS</v>
      </c>
      <c r="P84" s="39" t="str">
        <f t="shared" si="77"/>
        <v>Transport packaging Europallet</v>
      </c>
      <c r="Q84" s="39" t="str">
        <f t="shared" si="77"/>
        <v>Fishing - Bait</v>
      </c>
      <c r="R84" s="39" t="str">
        <f t="shared" si="77"/>
        <v>Fishing - refrigerant production and emissions</v>
      </c>
      <c r="S84" s="39" t="str">
        <f t="shared" si="77"/>
        <v>Storing and redistribution centre</v>
      </c>
      <c r="T84" s="39" t="str">
        <f t="shared" si="77"/>
        <v>Transport retailer to consumer</v>
      </c>
      <c r="U84" s="39" t="str">
        <f t="shared" si="77"/>
        <v>Fishing gear waste handling</v>
      </c>
      <c r="V84" s="39" t="str">
        <f t="shared" si="77"/>
        <v>Transport - landing-preparation</v>
      </c>
      <c r="W84" s="39" t="str">
        <f t="shared" si="77"/>
        <v>Transport preparation-retailer</v>
      </c>
    </row>
    <row r="85" spans="1:23" ht="98" x14ac:dyDescent="0.15">
      <c r="A85" s="37" t="str">
        <f t="shared" si="60"/>
        <v>Human toxicity, non-cancer</v>
      </c>
      <c r="B85" s="38"/>
      <c r="C85" s="39" t="str">
        <f t="shared" ref="C85:W85" si="78">_xlfn.XLOOKUP(LARGE($B146:$AY146,C$66),$B146:$AY146,$B$127:$AY$127,"NA",0,1)</f>
        <v>Fishing - vessel, construction and EoL</v>
      </c>
      <c r="D85" s="39" t="str">
        <f t="shared" si="78"/>
        <v>Retailer energy use and refrigeration</v>
      </c>
      <c r="E85" s="39" t="str">
        <f t="shared" si="78"/>
        <v>Fishing - fuel use</v>
      </c>
      <c r="F85" s="39" t="str">
        <f t="shared" si="78"/>
        <v>Packaging - consumer packaging</v>
      </c>
      <c r="G85" s="39" t="str">
        <f t="shared" si="78"/>
        <v>Preparation - energy use</v>
      </c>
      <c r="H85" s="39" t="str">
        <f t="shared" si="78"/>
        <v>EoL - Fish waste handling retailer and consumer</v>
      </c>
      <c r="I85" s="39" t="str">
        <f t="shared" si="78"/>
        <v>Consumption preparation of fish</v>
      </c>
      <c r="J85" s="39" t="str">
        <f t="shared" si="78"/>
        <v>EoL - Fish waste handling retailer and consumer</v>
      </c>
      <c r="K85" s="39" t="str">
        <f t="shared" si="78"/>
        <v>Preparation - materials, infrastructure and waste</v>
      </c>
      <c r="L85" s="39" t="str">
        <f t="shared" si="78"/>
        <v>Transport packaging cardboard</v>
      </c>
      <c r="M85" s="39" t="str">
        <f t="shared" si="78"/>
        <v>Transport packaging EPS</v>
      </c>
      <c r="N85" s="39" t="str">
        <f t="shared" si="78"/>
        <v>Fishing gear production and loss to sea</v>
      </c>
      <c r="O85" s="39" t="str">
        <f t="shared" si="78"/>
        <v>EoL - Fish waste handling up to retailer</v>
      </c>
      <c r="P85" s="39" t="str">
        <f t="shared" si="78"/>
        <v>Fishing - Bait</v>
      </c>
      <c r="Q85" s="39" t="str">
        <f t="shared" si="78"/>
        <v>Fishing - antifouling produstion and emission</v>
      </c>
      <c r="R85" s="39" t="str">
        <f t="shared" si="78"/>
        <v>Fishing - refrigerant production and emissions</v>
      </c>
      <c r="S85" s="39" t="str">
        <f t="shared" si="78"/>
        <v>Transport packaging Europallet</v>
      </c>
      <c r="T85" s="39" t="str">
        <f t="shared" si="78"/>
        <v>Transport retailer to consumer</v>
      </c>
      <c r="U85" s="39" t="str">
        <f t="shared" si="78"/>
        <v>Storing and redistribution centre</v>
      </c>
      <c r="V85" s="39" t="str">
        <f t="shared" si="78"/>
        <v>Transport preparation-retailer</v>
      </c>
      <c r="W85" s="39" t="str">
        <f t="shared" si="78"/>
        <v>Fishing gear waste handling</v>
      </c>
    </row>
    <row r="86" spans="1:23" ht="98" x14ac:dyDescent="0.15">
      <c r="A86" s="37" t="str">
        <f t="shared" si="60"/>
        <v>Human toxicity, non-cancer - inorganics</v>
      </c>
      <c r="B86" s="38"/>
      <c r="C86" s="39" t="str">
        <f t="shared" ref="C86:W86" si="79">_xlfn.XLOOKUP(LARGE($B147:$AY147,C$66),$B147:$AY147,$B$127:$AY$127,"NA",0,1)</f>
        <v>Fishing - fuel use</v>
      </c>
      <c r="D86" s="39" t="str">
        <f t="shared" si="79"/>
        <v>Fishing - vessel, construction and EoL</v>
      </c>
      <c r="E86" s="39" t="str">
        <f t="shared" si="79"/>
        <v>Packaging - consumer packaging</v>
      </c>
      <c r="F86" s="39" t="str">
        <f t="shared" si="79"/>
        <v>Preparation - energy use</v>
      </c>
      <c r="G86" s="39" t="str">
        <f t="shared" si="79"/>
        <v>Transport packaging cardboard</v>
      </c>
      <c r="H86" s="39" t="str">
        <f t="shared" si="79"/>
        <v>Preparation - materials, infrastructure and waste</v>
      </c>
      <c r="I86" s="39" t="str">
        <f t="shared" si="79"/>
        <v>Consumption preparation of fish</v>
      </c>
      <c r="J86" s="39" t="str">
        <f t="shared" si="79"/>
        <v>Transport packaging EPS</v>
      </c>
      <c r="K86" s="39" t="str">
        <f t="shared" si="79"/>
        <v>EoL - Fish waste handling retailer and consumer</v>
      </c>
      <c r="L86" s="39" t="str">
        <f t="shared" si="79"/>
        <v>Retailer energy use and refrigeration</v>
      </c>
      <c r="M86" s="39" t="str">
        <f t="shared" si="79"/>
        <v>EoL - Fish waste handling up to retailer</v>
      </c>
      <c r="N86" s="39" t="str">
        <f t="shared" si="79"/>
        <v>EoL - Fish waste handling retailer and consumer</v>
      </c>
      <c r="O86" s="39" t="str">
        <f t="shared" si="79"/>
        <v>Fishing gear production and loss to sea</v>
      </c>
      <c r="P86" s="39" t="str">
        <f t="shared" si="79"/>
        <v>Fishing - Bait</v>
      </c>
      <c r="Q86" s="39" t="str">
        <f t="shared" si="79"/>
        <v>Fishing - refrigerant production and emissions</v>
      </c>
      <c r="R86" s="39" t="str">
        <f t="shared" si="79"/>
        <v>Transport packaging Europallet</v>
      </c>
      <c r="S86" s="39" t="str">
        <f t="shared" si="79"/>
        <v>Transport retailer to consumer</v>
      </c>
      <c r="T86" s="39" t="str">
        <f t="shared" si="79"/>
        <v>Storing and redistribution centre</v>
      </c>
      <c r="U86" s="39" t="str">
        <f t="shared" si="79"/>
        <v>Transport preparation-retailer</v>
      </c>
      <c r="V86" s="39" t="str">
        <f t="shared" si="79"/>
        <v>Fishing gear waste handling</v>
      </c>
      <c r="W86" s="39" t="str">
        <f t="shared" si="79"/>
        <v>Transport - landing-preparation</v>
      </c>
    </row>
    <row r="87" spans="1:23" ht="98" x14ac:dyDescent="0.15">
      <c r="A87" s="37" t="str">
        <f t="shared" si="60"/>
        <v>Human toxicity, non-cancer - metals</v>
      </c>
      <c r="B87" s="38"/>
      <c r="C87" s="39" t="str">
        <f t="shared" ref="C87:W87" si="80">_xlfn.XLOOKUP(LARGE($B148:$AY148,C$66),$B148:$AY148,$B$127:$AY$127,"NA",0,1)</f>
        <v>Fishing - vessel, construction and EoL</v>
      </c>
      <c r="D87" s="39" t="str">
        <f t="shared" si="80"/>
        <v>Retailer energy use and refrigeration</v>
      </c>
      <c r="E87" s="39" t="str">
        <f t="shared" si="80"/>
        <v>Fishing - fuel use</v>
      </c>
      <c r="F87" s="39" t="str">
        <f t="shared" si="80"/>
        <v>Packaging - consumer packaging</v>
      </c>
      <c r="G87" s="39" t="str">
        <f t="shared" si="80"/>
        <v>Consumption preparation of fish</v>
      </c>
      <c r="H87" s="39" t="str">
        <f t="shared" si="80"/>
        <v>EoL - Fish waste handling retailer and consumer</v>
      </c>
      <c r="I87" s="39" t="str">
        <f t="shared" si="80"/>
        <v>Preparation - energy use</v>
      </c>
      <c r="J87" s="39" t="str">
        <f t="shared" si="80"/>
        <v>EoL - Fish waste handling retailer and consumer</v>
      </c>
      <c r="K87" s="39" t="str">
        <f t="shared" si="80"/>
        <v>Preparation - materials, infrastructure and waste</v>
      </c>
      <c r="L87" s="39" t="str">
        <f t="shared" si="80"/>
        <v>Transport packaging EPS</v>
      </c>
      <c r="M87" s="39" t="str">
        <f t="shared" si="80"/>
        <v>Fishing gear production and loss to sea</v>
      </c>
      <c r="N87" s="39" t="str">
        <f t="shared" si="80"/>
        <v>Transport packaging cardboard</v>
      </c>
      <c r="O87" s="39" t="str">
        <f t="shared" si="80"/>
        <v>EoL - Fish waste handling up to retailer</v>
      </c>
      <c r="P87" s="39" t="str">
        <f t="shared" si="80"/>
        <v>Fishing - Bait</v>
      </c>
      <c r="Q87" s="39" t="str">
        <f t="shared" si="80"/>
        <v>Fishing - antifouling produstion and emission</v>
      </c>
      <c r="R87" s="39" t="str">
        <f t="shared" si="80"/>
        <v>Fishing - refrigerant production and emissions</v>
      </c>
      <c r="S87" s="39" t="str">
        <f t="shared" si="80"/>
        <v>Transport packaging Europallet</v>
      </c>
      <c r="T87" s="39" t="str">
        <f t="shared" si="80"/>
        <v>Transport retailer to consumer</v>
      </c>
      <c r="U87" s="39" t="str">
        <f t="shared" si="80"/>
        <v>Storing and redistribution centre</v>
      </c>
      <c r="V87" s="39" t="str">
        <f t="shared" si="80"/>
        <v>Fishing gear waste handling</v>
      </c>
      <c r="W87" s="39" t="str">
        <f t="shared" si="80"/>
        <v>Transport preparation-retailer</v>
      </c>
    </row>
    <row r="88" spans="1:23" ht="84" x14ac:dyDescent="0.15">
      <c r="A88" s="37" t="str">
        <f t="shared" si="60"/>
        <v>Human toxicity, non-cancer - organics</v>
      </c>
      <c r="B88" s="38"/>
      <c r="C88" s="39" t="str">
        <f t="shared" ref="C88:W88" si="81">_xlfn.XLOOKUP(LARGE($B149:$AY149,C$66),$B149:$AY149,$B$127:$AY$127,"NA",0,1)</f>
        <v>Fishing - vessel, construction and EoL</v>
      </c>
      <c r="D88" s="39" t="str">
        <f t="shared" si="81"/>
        <v>EoL - Fish waste handling retailer and consumer</v>
      </c>
      <c r="E88" s="39" t="str">
        <f t="shared" si="81"/>
        <v>EoL - Fish waste handling retailer and consumer</v>
      </c>
      <c r="F88" s="39" t="str">
        <f t="shared" si="81"/>
        <v>Fishing - fuel use</v>
      </c>
      <c r="G88" s="39" t="str">
        <f t="shared" si="81"/>
        <v>Consumption preparation of fish</v>
      </c>
      <c r="H88" s="39" t="str">
        <f t="shared" si="81"/>
        <v>Packaging - consumer packaging</v>
      </c>
      <c r="I88" s="39" t="str">
        <f t="shared" si="81"/>
        <v>Preparation - energy use</v>
      </c>
      <c r="J88" s="39" t="str">
        <f t="shared" si="81"/>
        <v>Preparation - materials, infrastructure and waste</v>
      </c>
      <c r="K88" s="39" t="str">
        <f t="shared" si="81"/>
        <v>Fishing gear production and loss to sea</v>
      </c>
      <c r="L88" s="39" t="str">
        <f t="shared" si="81"/>
        <v>EoL - Fish waste handling up to retailer</v>
      </c>
      <c r="M88" s="39" t="str">
        <f t="shared" si="81"/>
        <v>Transport packaging EPS</v>
      </c>
      <c r="N88" s="39" t="str">
        <f t="shared" si="81"/>
        <v>Retailer energy use and refrigeration</v>
      </c>
      <c r="O88" s="39" t="str">
        <f t="shared" si="81"/>
        <v>Transport packaging cardboard</v>
      </c>
      <c r="P88" s="39" t="str">
        <f t="shared" si="81"/>
        <v>Fishing - refrigerant production and emissions</v>
      </c>
      <c r="Q88" s="39" t="str">
        <f t="shared" si="81"/>
        <v>Fishing - Bait</v>
      </c>
      <c r="R88" s="39" t="str">
        <f t="shared" si="81"/>
        <v>Fishing - antifouling produstion and emission</v>
      </c>
      <c r="S88" s="39" t="str">
        <f t="shared" si="81"/>
        <v>Fishing gear waste handling</v>
      </c>
      <c r="T88" s="39" t="str">
        <f t="shared" si="81"/>
        <v>Transport packaging Europallet</v>
      </c>
      <c r="U88" s="39" t="str">
        <f t="shared" si="81"/>
        <v>Storing and redistribution centre</v>
      </c>
      <c r="V88" s="39" t="str">
        <f t="shared" si="81"/>
        <v>Transport retailer to consumer</v>
      </c>
      <c r="W88" s="39" t="str">
        <f t="shared" si="81"/>
        <v>Transport preparation-retailer</v>
      </c>
    </row>
    <row r="89" spans="1:23" ht="98" x14ac:dyDescent="0.15">
      <c r="A89" s="37" t="str">
        <f t="shared" si="60"/>
        <v>Ionising radiation</v>
      </c>
      <c r="B89" s="38"/>
      <c r="C89" s="39" t="str">
        <f t="shared" ref="C89:W89" si="82">_xlfn.XLOOKUP(LARGE($B150:$AY150,C$66),$B150:$AY150,$B$127:$AY$127,"NA",0,1)</f>
        <v>Preparation - energy use</v>
      </c>
      <c r="D89" s="39" t="str">
        <f t="shared" si="82"/>
        <v>EoL - Fish waste handling retailer and consumer</v>
      </c>
      <c r="E89" s="39" t="str">
        <f t="shared" si="82"/>
        <v>Packaging - consumer packaging</v>
      </c>
      <c r="F89" s="39" t="str">
        <f t="shared" si="82"/>
        <v>EoL - Fish waste handling retailer and consumer</v>
      </c>
      <c r="G89" s="39" t="str">
        <f t="shared" si="82"/>
        <v>Consumption preparation of fish</v>
      </c>
      <c r="H89" s="39" t="str">
        <f t="shared" si="82"/>
        <v>Retailer energy use and refrigeration</v>
      </c>
      <c r="I89" s="39" t="str">
        <f t="shared" si="82"/>
        <v>EoL - Fish waste handling up to retailer</v>
      </c>
      <c r="J89" s="39" t="str">
        <f t="shared" si="82"/>
        <v>Fishing - vessel, construction and EoL</v>
      </c>
      <c r="K89" s="39" t="str">
        <f t="shared" si="82"/>
        <v>Fishing - fuel use</v>
      </c>
      <c r="L89" s="39" t="str">
        <f t="shared" si="82"/>
        <v>Fishing gear production and loss to sea</v>
      </c>
      <c r="M89" s="39" t="str">
        <f t="shared" si="82"/>
        <v>Transport packaging EPS</v>
      </c>
      <c r="N89" s="39" t="str">
        <f t="shared" si="82"/>
        <v>Transport packaging cardboard</v>
      </c>
      <c r="O89" s="39" t="str">
        <f t="shared" si="82"/>
        <v>Preparation - materials, infrastructure and waste</v>
      </c>
      <c r="P89" s="39" t="str">
        <f t="shared" si="82"/>
        <v>Transport packaging Europallet</v>
      </c>
      <c r="Q89" s="39" t="str">
        <f t="shared" si="82"/>
        <v>Fishing gear waste handling</v>
      </c>
      <c r="R89" s="39" t="str">
        <f t="shared" si="82"/>
        <v>Storing and redistribution centre</v>
      </c>
      <c r="S89" s="39" t="str">
        <f t="shared" si="82"/>
        <v>Fishing - refrigerant production and emissions</v>
      </c>
      <c r="T89" s="39" t="str">
        <f t="shared" si="82"/>
        <v>Fishing - Bait</v>
      </c>
      <c r="U89" s="39" t="str">
        <f t="shared" si="82"/>
        <v>Transport retailer to consumer</v>
      </c>
      <c r="V89" s="39" t="str">
        <f t="shared" si="82"/>
        <v>Transport - landing-preparation</v>
      </c>
      <c r="W89" s="39" t="str">
        <f t="shared" si="82"/>
        <v>Transport preparation-retailer</v>
      </c>
    </row>
    <row r="90" spans="1:23" ht="98" x14ac:dyDescent="0.15">
      <c r="A90" s="37" t="str">
        <f t="shared" si="60"/>
        <v>Land use</v>
      </c>
      <c r="B90" s="38"/>
      <c r="C90" s="39" t="str">
        <f t="shared" ref="C90:W90" si="83">_xlfn.XLOOKUP(LARGE($B151:$AY151,C$66),$B151:$AY151,$B$127:$AY$127,"NA",0,1)</f>
        <v>Transport packaging cardboard</v>
      </c>
      <c r="D90" s="39" t="str">
        <f t="shared" si="83"/>
        <v>Fishing - fuel use</v>
      </c>
      <c r="E90" s="39" t="str">
        <f t="shared" si="83"/>
        <v>Consumption preparation of fish</v>
      </c>
      <c r="F90" s="39" t="str">
        <f t="shared" si="83"/>
        <v>Fishing - vessel, construction and EoL</v>
      </c>
      <c r="G90" s="39" t="str">
        <f t="shared" si="83"/>
        <v>Preparation - energy use</v>
      </c>
      <c r="H90" s="39" t="str">
        <f t="shared" si="83"/>
        <v>Transport packaging Europallet</v>
      </c>
      <c r="I90" s="39" t="str">
        <f t="shared" si="83"/>
        <v>Packaging - consumer packaging</v>
      </c>
      <c r="J90" s="39" t="str">
        <f t="shared" si="83"/>
        <v>Retailer energy use and refrigeration</v>
      </c>
      <c r="K90" s="39" t="str">
        <f t="shared" si="83"/>
        <v>Preparation - materials, infrastructure and waste</v>
      </c>
      <c r="L90" s="39" t="str">
        <f t="shared" si="83"/>
        <v>Fishing gear production and loss to sea</v>
      </c>
      <c r="M90" s="39" t="str">
        <f t="shared" si="83"/>
        <v>Fishing - Bait</v>
      </c>
      <c r="N90" s="39" t="str">
        <f t="shared" si="83"/>
        <v>EoL - Fish waste handling retailer and consumer</v>
      </c>
      <c r="O90" s="39" t="str">
        <f t="shared" si="83"/>
        <v>Transport packaging EPS</v>
      </c>
      <c r="P90" s="39" t="str">
        <f t="shared" si="83"/>
        <v>EoL - Fish waste handling retailer and consumer</v>
      </c>
      <c r="Q90" s="39" t="str">
        <f t="shared" si="83"/>
        <v>EoL - Fish waste handling up to retailer</v>
      </c>
      <c r="R90" s="39" t="str">
        <f t="shared" si="83"/>
        <v>Fishing - refrigerant production and emissions</v>
      </c>
      <c r="S90" s="39" t="str">
        <f t="shared" si="83"/>
        <v>Storing and redistribution centre</v>
      </c>
      <c r="T90" s="39" t="str">
        <f t="shared" si="83"/>
        <v>Fishing gear waste handling</v>
      </c>
      <c r="U90" s="39" t="str">
        <f t="shared" si="83"/>
        <v>Transport retailer to consumer</v>
      </c>
      <c r="V90" s="39" t="str">
        <f t="shared" si="83"/>
        <v>Transport preparation-retailer</v>
      </c>
      <c r="W90" s="39" t="str">
        <f t="shared" si="83"/>
        <v>Transport - landing-preparation</v>
      </c>
    </row>
    <row r="91" spans="1:23" ht="98" x14ac:dyDescent="0.15">
      <c r="A91" s="37" t="str">
        <f t="shared" si="60"/>
        <v>Ozone depletion</v>
      </c>
      <c r="B91" s="38"/>
      <c r="C91" s="39" t="str">
        <f t="shared" ref="C91:W91" si="84">_xlfn.XLOOKUP(LARGE($B152:$AY152,C$66),$B152:$AY152,$B$127:$AY$127,"NA",0,1)</f>
        <v>Fishing - refrigerant production and emissions</v>
      </c>
      <c r="D91" s="39" t="str">
        <f t="shared" si="84"/>
        <v>Retailer energy use and refrigeration</v>
      </c>
      <c r="E91" s="39" t="str">
        <f t="shared" si="84"/>
        <v>Fishing - vessel, construction and EoL</v>
      </c>
      <c r="F91" s="39" t="str">
        <f t="shared" si="84"/>
        <v>Consumption preparation of fish</v>
      </c>
      <c r="G91" s="39" t="str">
        <f t="shared" si="84"/>
        <v>Fishing gear production and loss to sea</v>
      </c>
      <c r="H91" s="39" t="str">
        <f t="shared" si="84"/>
        <v>Preparation - materials, infrastructure and waste</v>
      </c>
      <c r="I91" s="39" t="str">
        <f t="shared" si="84"/>
        <v>Preparation - energy use</v>
      </c>
      <c r="J91" s="39" t="str">
        <f t="shared" si="84"/>
        <v>Fishing - fuel use</v>
      </c>
      <c r="K91" s="39" t="str">
        <f t="shared" si="84"/>
        <v>EoL - Fish waste handling retailer and consumer</v>
      </c>
      <c r="L91" s="39" t="str">
        <f t="shared" si="84"/>
        <v>EoL - Fish waste handling retailer and consumer</v>
      </c>
      <c r="M91" s="39" t="str">
        <f t="shared" si="84"/>
        <v>Storing and redistribution centre</v>
      </c>
      <c r="N91" s="39" t="str">
        <f t="shared" si="84"/>
        <v>EoL - Fish waste handling up to retailer</v>
      </c>
      <c r="O91" s="39" t="str">
        <f t="shared" si="84"/>
        <v>Transport packaging EPS</v>
      </c>
      <c r="P91" s="39" t="str">
        <f t="shared" si="84"/>
        <v>Packaging - consumer packaging</v>
      </c>
      <c r="Q91" s="39" t="str">
        <f t="shared" si="84"/>
        <v>Transport packaging Europallet</v>
      </c>
      <c r="R91" s="39" t="str">
        <f t="shared" si="84"/>
        <v>Transport packaging cardboard</v>
      </c>
      <c r="S91" s="39" t="str">
        <f t="shared" si="84"/>
        <v>Fishing gear waste handling</v>
      </c>
      <c r="T91" s="39" t="str">
        <f t="shared" si="84"/>
        <v>Fishing - Bait</v>
      </c>
      <c r="U91" s="39" t="str">
        <f t="shared" si="84"/>
        <v>Transport - landing-preparation</v>
      </c>
      <c r="V91" s="39" t="str">
        <f t="shared" si="84"/>
        <v>Transport preparation-retailer</v>
      </c>
      <c r="W91" s="39" t="str">
        <f t="shared" si="84"/>
        <v>Transport retailer to consumer</v>
      </c>
    </row>
    <row r="92" spans="1:23" ht="98" x14ac:dyDescent="0.15">
      <c r="A92" s="37" t="str">
        <f t="shared" si="60"/>
        <v>Photochemical ozone formation</v>
      </c>
      <c r="B92" s="38"/>
      <c r="C92" s="39" t="str">
        <f t="shared" ref="C92:W92" si="85">_xlfn.XLOOKUP(LARGE($B153:$AY153,C$66),$B153:$AY153,$B$127:$AY$127,"NA",0,1)</f>
        <v>Fishing - fuel use</v>
      </c>
      <c r="D92" s="39" t="str">
        <f t="shared" si="85"/>
        <v>Packaging - consumer packaging</v>
      </c>
      <c r="E92" s="39" t="str">
        <f t="shared" si="85"/>
        <v>Fishing - vessel, construction and EoL</v>
      </c>
      <c r="F92" s="39" t="str">
        <f t="shared" si="85"/>
        <v>Preparation - energy use</v>
      </c>
      <c r="G92" s="39" t="str">
        <f t="shared" si="85"/>
        <v>Consumption preparation of fish</v>
      </c>
      <c r="H92" s="39" t="str">
        <f t="shared" si="85"/>
        <v>Transport packaging cardboard</v>
      </c>
      <c r="I92" s="39" t="str">
        <f t="shared" si="85"/>
        <v>Fishing - Bait</v>
      </c>
      <c r="J92" s="39" t="str">
        <f t="shared" si="85"/>
        <v>Fishing gear production and loss to sea</v>
      </c>
      <c r="K92" s="39" t="str">
        <f t="shared" si="85"/>
        <v>EoL - Fish waste handling up to retailer</v>
      </c>
      <c r="L92" s="39" t="str">
        <f t="shared" si="85"/>
        <v>Transport packaging EPS</v>
      </c>
      <c r="M92" s="39" t="str">
        <f t="shared" si="85"/>
        <v>Retailer energy use and refrigeration</v>
      </c>
      <c r="N92" s="39" t="str">
        <f t="shared" si="85"/>
        <v>EoL - Fish waste handling retailer and consumer</v>
      </c>
      <c r="O92" s="39" t="str">
        <f t="shared" si="85"/>
        <v>Preparation - materials, infrastructure and waste</v>
      </c>
      <c r="P92" s="39" t="str">
        <f t="shared" si="85"/>
        <v>EoL - Fish waste handling retailer and consumer</v>
      </c>
      <c r="Q92" s="39" t="str">
        <f t="shared" si="85"/>
        <v>Transport preparation-retailer</v>
      </c>
      <c r="R92" s="39" t="str">
        <f t="shared" si="85"/>
        <v>Transport packaging Europallet</v>
      </c>
      <c r="S92" s="39" t="str">
        <f t="shared" si="85"/>
        <v>Fishing - refrigerant production and emissions</v>
      </c>
      <c r="T92" s="39" t="str">
        <f t="shared" si="85"/>
        <v>Transport retailer to consumer</v>
      </c>
      <c r="U92" s="39" t="str">
        <f t="shared" si="85"/>
        <v>Storing and redistribution centre</v>
      </c>
      <c r="V92" s="39" t="str">
        <f t="shared" si="85"/>
        <v>Fishing gear waste handling</v>
      </c>
      <c r="W92" s="39" t="str">
        <f t="shared" si="85"/>
        <v>Transport - landing-preparation</v>
      </c>
    </row>
    <row r="93" spans="1:23" ht="70" x14ac:dyDescent="0.15">
      <c r="A93" s="37" t="str">
        <f t="shared" si="60"/>
        <v>Resource use, fossils</v>
      </c>
      <c r="B93" s="38"/>
      <c r="C93" s="39" t="str">
        <f t="shared" ref="C93:W93" si="86">_xlfn.XLOOKUP(LARGE($B154:$AY154,C$66),$B154:$AY154,$B$127:$AY$127,"NA",0,1)</f>
        <v>Fishing - fuel use</v>
      </c>
      <c r="D93" s="39" t="str">
        <f t="shared" si="86"/>
        <v>Packaging - consumer packaging</v>
      </c>
      <c r="E93" s="39" t="str">
        <f t="shared" si="86"/>
        <v>Preparation - energy use</v>
      </c>
      <c r="F93" s="39" t="str">
        <f t="shared" si="86"/>
        <v>EoL - Fish waste handling retailer and consumer</v>
      </c>
      <c r="G93" s="39" t="str">
        <f t="shared" si="86"/>
        <v>EoL - Fish waste handling retailer and consumer</v>
      </c>
      <c r="H93" s="39" t="str">
        <f t="shared" si="86"/>
        <v>EoL - Fish waste handling up to retailer</v>
      </c>
      <c r="I93" s="39" t="str">
        <f t="shared" si="86"/>
        <v>Transport packaging EPS</v>
      </c>
      <c r="J93" s="39" t="str">
        <f t="shared" si="86"/>
        <v>Consumption preparation of fish</v>
      </c>
      <c r="K93" s="39" t="str">
        <f t="shared" si="86"/>
        <v>Retailer energy use and refrigeration</v>
      </c>
      <c r="L93" s="39" t="str">
        <f t="shared" si="86"/>
        <v>Fishing gear production and loss to sea</v>
      </c>
      <c r="M93" s="39" t="str">
        <f t="shared" si="86"/>
        <v>Preparation - materials, infrastructure and waste</v>
      </c>
      <c r="N93" s="39" t="str">
        <f t="shared" si="86"/>
        <v>Fishing - Bait</v>
      </c>
      <c r="O93" s="39" t="str">
        <f t="shared" si="86"/>
        <v>Transport packaging cardboard</v>
      </c>
      <c r="P93" s="39" t="str">
        <f t="shared" si="86"/>
        <v>Fishing gear waste handling</v>
      </c>
      <c r="Q93" s="39" t="str">
        <f t="shared" si="86"/>
        <v>Fishing - refrigerant production and emissions</v>
      </c>
      <c r="R93" s="39" t="str">
        <f t="shared" si="86"/>
        <v>Transport packaging Europallet</v>
      </c>
      <c r="S93" s="39" t="str">
        <f t="shared" si="86"/>
        <v>Storing and redistribution centre</v>
      </c>
      <c r="T93" s="39" t="str">
        <f t="shared" si="86"/>
        <v>Transport retailer to consumer</v>
      </c>
      <c r="U93" s="39" t="str">
        <f t="shared" si="86"/>
        <v>Transport - landing-preparation</v>
      </c>
      <c r="V93" s="39" t="str">
        <f t="shared" si="86"/>
        <v>Transport preparation-retailer</v>
      </c>
      <c r="W93" s="39" t="str">
        <f t="shared" si="86"/>
        <v>Fishing - antifouling produstion and emission</v>
      </c>
    </row>
    <row r="94" spans="1:23" ht="84" x14ac:dyDescent="0.15">
      <c r="A94" s="37" t="str">
        <f t="shared" si="60"/>
        <v>Resource use, minerals and metals</v>
      </c>
      <c r="B94" s="38"/>
      <c r="C94" s="39" t="str">
        <f t="shared" ref="C94:W94" si="87">_xlfn.XLOOKUP(LARGE($B155:$AY155,C$66),$B155:$AY155,$B$127:$AY$127,"NA",0,1)</f>
        <v>Fishing - vessel, construction and EoL</v>
      </c>
      <c r="D94" s="39" t="str">
        <f t="shared" si="87"/>
        <v>Preparation - materials, infrastructure and waste</v>
      </c>
      <c r="E94" s="39" t="str">
        <f t="shared" si="87"/>
        <v>Fishing gear production and loss to sea</v>
      </c>
      <c r="F94" s="39" t="str">
        <f t="shared" si="87"/>
        <v>Fishing - fuel use</v>
      </c>
      <c r="G94" s="39" t="str">
        <f t="shared" si="87"/>
        <v>Retailer energy use and refrigeration</v>
      </c>
      <c r="H94" s="39" t="str">
        <f t="shared" si="87"/>
        <v>Packaging - consumer packaging</v>
      </c>
      <c r="I94" s="39" t="str">
        <f t="shared" si="87"/>
        <v>Preparation - energy use</v>
      </c>
      <c r="J94" s="39" t="str">
        <f t="shared" si="87"/>
        <v>EoL - Fish waste handling retailer and consumer</v>
      </c>
      <c r="K94" s="39" t="str">
        <f t="shared" si="87"/>
        <v>Transport packaging cardboard</v>
      </c>
      <c r="L94" s="39" t="str">
        <f t="shared" si="87"/>
        <v>Consumption preparation of fish</v>
      </c>
      <c r="M94" s="39" t="str">
        <f t="shared" si="87"/>
        <v>EoL - Fish waste handling retailer and consumer</v>
      </c>
      <c r="N94" s="39" t="str">
        <f t="shared" si="87"/>
        <v>Transport packaging EPS</v>
      </c>
      <c r="O94" s="39" t="str">
        <f t="shared" si="87"/>
        <v>EoL - Fish waste handling up to retailer</v>
      </c>
      <c r="P94" s="39" t="str">
        <f t="shared" si="87"/>
        <v>Fishing - refrigerant production and emissions</v>
      </c>
      <c r="Q94" s="39" t="str">
        <f t="shared" si="87"/>
        <v>Transport retailer to consumer</v>
      </c>
      <c r="R94" s="39" t="str">
        <f t="shared" si="87"/>
        <v>Fishing - Bait</v>
      </c>
      <c r="S94" s="39" t="str">
        <f t="shared" si="87"/>
        <v>Transport packaging Europallet</v>
      </c>
      <c r="T94" s="39" t="str">
        <f t="shared" si="87"/>
        <v>Fishing gear waste handling</v>
      </c>
      <c r="U94" s="39" t="str">
        <f t="shared" si="87"/>
        <v>Storing and redistribution centre</v>
      </c>
      <c r="V94" s="39" t="str">
        <f t="shared" si="87"/>
        <v>Transport - landing-preparation</v>
      </c>
      <c r="W94" s="39" t="str">
        <f t="shared" si="87"/>
        <v>Transport preparation-retailer</v>
      </c>
    </row>
    <row r="95" spans="1:23" x14ac:dyDescent="0.15">
      <c r="A95" s="37"/>
      <c r="B95" s="38"/>
      <c r="C95" s="39"/>
      <c r="D95" s="39"/>
      <c r="E95" s="39"/>
      <c r="F95" s="39"/>
      <c r="G95" s="39"/>
      <c r="H95" s="39"/>
      <c r="I95" s="39"/>
      <c r="J95" s="39"/>
      <c r="K95" s="39"/>
      <c r="L95" s="39"/>
      <c r="M95" s="39"/>
      <c r="N95" s="39"/>
      <c r="O95" s="39"/>
      <c r="P95" s="39"/>
      <c r="Q95" s="39"/>
      <c r="R95" s="39"/>
      <c r="S95" s="39"/>
      <c r="T95" s="39"/>
      <c r="U95" s="39"/>
      <c r="V95" s="39"/>
      <c r="W95" s="39"/>
    </row>
    <row r="96" spans="1:23" x14ac:dyDescent="0.15">
      <c r="A96" s="2"/>
      <c r="B96" s="4"/>
      <c r="C96" s="11"/>
      <c r="D96" s="11"/>
      <c r="E96" s="11"/>
      <c r="F96" s="11"/>
      <c r="G96" s="11"/>
      <c r="H96" s="11"/>
      <c r="I96" s="11"/>
      <c r="J96" s="11"/>
      <c r="K96" s="11"/>
      <c r="L96" s="11"/>
      <c r="M96" s="11"/>
      <c r="N96" s="11"/>
      <c r="O96" s="11"/>
      <c r="P96" s="11"/>
      <c r="Q96" s="11"/>
      <c r="R96" s="11"/>
      <c r="S96" s="11"/>
      <c r="T96" s="11"/>
      <c r="U96" s="11"/>
      <c r="V96" s="11"/>
      <c r="W96" s="11"/>
    </row>
    <row r="97" spans="1:23" x14ac:dyDescent="0.15">
      <c r="A97" s="40" t="str">
        <f>A175</f>
        <v>Acidification</v>
      </c>
      <c r="B97" s="41"/>
      <c r="C97" s="42">
        <f>(_xlfn.XLOOKUP(LARGE($B128:$AY128,C$66),$B128:$AY128,$B128:$AY128,"NA",0,1))/$C4</f>
        <v>0.68798267078579722</v>
      </c>
      <c r="D97" s="42">
        <f t="shared" ref="D97:W97" si="88">(_xlfn.XLOOKUP(LARGE($B128:$AY128,D$66),$B128:$AY128,$B128:$AY128,"NA",0,1))/$C4</f>
        <v>0.1030884381448073</v>
      </c>
      <c r="E97" s="42">
        <f t="shared" si="88"/>
        <v>8.4541443766816687E-2</v>
      </c>
      <c r="F97" s="42">
        <f t="shared" si="88"/>
        <v>3.4410303959793095E-2</v>
      </c>
      <c r="G97" s="42">
        <f t="shared" si="88"/>
        <v>2.0058637763799368E-2</v>
      </c>
      <c r="H97" s="42">
        <f t="shared" si="88"/>
        <v>1.4960256280058957E-2</v>
      </c>
      <c r="I97" s="42">
        <f t="shared" si="88"/>
        <v>1.2031126388045965E-2</v>
      </c>
      <c r="J97" s="42">
        <f t="shared" si="88"/>
        <v>8.1633334301546515E-3</v>
      </c>
      <c r="K97" s="42">
        <f t="shared" si="88"/>
        <v>6.7341363449220405E-3</v>
      </c>
      <c r="L97" s="42">
        <f t="shared" si="88"/>
        <v>5.91371236670567E-3</v>
      </c>
      <c r="M97" s="42">
        <f t="shared" si="88"/>
        <v>5.7574095624474061E-3</v>
      </c>
      <c r="N97" s="42">
        <f t="shared" si="88"/>
        <v>4.5494951720313403E-3</v>
      </c>
      <c r="O97" s="42">
        <f t="shared" si="88"/>
        <v>4.1279964465181654E-3</v>
      </c>
      <c r="P97" s="42">
        <f t="shared" si="88"/>
        <v>3.8591571644398543E-3</v>
      </c>
      <c r="Q97" s="42">
        <f t="shared" si="88"/>
        <v>3.2873867225434381E-3</v>
      </c>
      <c r="R97" s="42">
        <f t="shared" si="88"/>
        <v>2.0693365451825767E-4</v>
      </c>
      <c r="S97" s="42">
        <f t="shared" si="88"/>
        <v>1.0914158510181955E-4</v>
      </c>
      <c r="T97" s="42">
        <f t="shared" si="88"/>
        <v>8.5044626839462614E-5</v>
      </c>
      <c r="U97" s="42">
        <f t="shared" si="88"/>
        <v>7.3954165692051121E-5</v>
      </c>
      <c r="V97" s="42">
        <f t="shared" si="88"/>
        <v>4.9153893576515647E-5</v>
      </c>
      <c r="W97" s="42">
        <f t="shared" si="88"/>
        <v>1.0267775390832157E-5</v>
      </c>
    </row>
    <row r="98" spans="1:23" x14ac:dyDescent="0.15">
      <c r="A98" s="40" t="str">
        <f t="shared" ref="A98:A125" si="89">A176</f>
        <v>Climate change</v>
      </c>
      <c r="B98" s="41"/>
      <c r="C98" s="42">
        <f t="shared" ref="C98:W98" si="90">(_xlfn.XLOOKUP(LARGE($B129:$AY129,C$66),$B129:$AY129,$B129:$AY129,"NA",0,1))/$C5</f>
        <v>0.42567559900960578</v>
      </c>
      <c r="D98" s="42">
        <f t="shared" si="90"/>
        <v>0.17820052416961266</v>
      </c>
      <c r="E98" s="42">
        <f t="shared" si="90"/>
        <v>8.5140279775862179E-2</v>
      </c>
      <c r="F98" s="42">
        <f t="shared" si="90"/>
        <v>7.9483574249549216E-2</v>
      </c>
      <c r="G98" s="42">
        <f t="shared" si="90"/>
        <v>6.0531144696051663E-2</v>
      </c>
      <c r="H98" s="42">
        <f t="shared" si="90"/>
        <v>4.1552212251627488E-2</v>
      </c>
      <c r="I98" s="42">
        <f t="shared" si="90"/>
        <v>3.6178111165116669E-2</v>
      </c>
      <c r="J98" s="42">
        <f t="shared" si="90"/>
        <v>3.0805347164421733E-2</v>
      </c>
      <c r="K98" s="42">
        <f t="shared" si="90"/>
        <v>2.575468629583838E-2</v>
      </c>
      <c r="L98" s="42">
        <f t="shared" si="90"/>
        <v>1.4631989259205832E-2</v>
      </c>
      <c r="M98" s="42">
        <f t="shared" si="90"/>
        <v>7.7456834706655315E-3</v>
      </c>
      <c r="N98" s="42">
        <f t="shared" si="90"/>
        <v>5.3991229236393795E-3</v>
      </c>
      <c r="O98" s="42">
        <f t="shared" si="90"/>
        <v>2.3877767639081332E-3</v>
      </c>
      <c r="P98" s="42">
        <f t="shared" si="90"/>
        <v>2.2441143773084065E-3</v>
      </c>
      <c r="Q98" s="42">
        <f t="shared" si="90"/>
        <v>1.8047299822116938E-3</v>
      </c>
      <c r="R98" s="42">
        <f t="shared" si="90"/>
        <v>1.3306670471250834E-3</v>
      </c>
      <c r="S98" s="42">
        <f t="shared" si="90"/>
        <v>5.3012721244558936E-4</v>
      </c>
      <c r="T98" s="42">
        <f t="shared" si="90"/>
        <v>2.4404417991119701E-4</v>
      </c>
      <c r="U98" s="42">
        <f t="shared" si="90"/>
        <v>2.2751234997149062E-4</v>
      </c>
      <c r="V98" s="42">
        <f t="shared" si="90"/>
        <v>1.2017892472681498E-4</v>
      </c>
      <c r="W98" s="42">
        <f t="shared" si="90"/>
        <v>1.2574731195078377E-5</v>
      </c>
    </row>
    <row r="99" spans="1:23" x14ac:dyDescent="0.15">
      <c r="A99" s="40" t="str">
        <f t="shared" si="89"/>
        <v>Climate change - Biogenic</v>
      </c>
      <c r="B99" s="41"/>
      <c r="C99" s="42">
        <f t="shared" ref="C99:W99" si="91">(_xlfn.XLOOKUP(LARGE($B130:$AY130,C$66),$B130:$AY130,$B130:$AY130,"NA",0,1))/$C6</f>
        <v>0.54016518579773731</v>
      </c>
      <c r="D99" s="42">
        <f t="shared" si="91"/>
        <v>0.43440402960057473</v>
      </c>
      <c r="E99" s="42">
        <f t="shared" si="91"/>
        <v>1.2341940521066021E-2</v>
      </c>
      <c r="F99" s="42">
        <f t="shared" si="91"/>
        <v>5.172513044215927E-3</v>
      </c>
      <c r="G99" s="42">
        <f t="shared" si="91"/>
        <v>2.0853438038405344E-3</v>
      </c>
      <c r="H99" s="42">
        <f t="shared" si="91"/>
        <v>1.9007378392768269E-3</v>
      </c>
      <c r="I99" s="42">
        <f t="shared" si="91"/>
        <v>1.0686035267035642E-3</v>
      </c>
      <c r="J99" s="42">
        <f t="shared" si="91"/>
        <v>1.0148966935908858E-3</v>
      </c>
      <c r="K99" s="42">
        <f t="shared" si="91"/>
        <v>8.4449789383031536E-4</v>
      </c>
      <c r="L99" s="42">
        <f t="shared" si="91"/>
        <v>5.1497363186469225E-4</v>
      </c>
      <c r="M99" s="42">
        <f t="shared" si="91"/>
        <v>2.339513552404929E-4</v>
      </c>
      <c r="N99" s="42">
        <f t="shared" si="91"/>
        <v>1.7454883847497533E-4</v>
      </c>
      <c r="O99" s="42">
        <f t="shared" si="91"/>
        <v>2.9014597864973407E-5</v>
      </c>
      <c r="P99" s="42">
        <f t="shared" si="91"/>
        <v>2.3840882544657389E-5</v>
      </c>
      <c r="Q99" s="42">
        <f t="shared" si="91"/>
        <v>1.2776238796197505E-5</v>
      </c>
      <c r="R99" s="42">
        <f t="shared" si="91"/>
        <v>4.7379823570962133E-6</v>
      </c>
      <c r="S99" s="42">
        <f t="shared" si="91"/>
        <v>4.4905733657146295E-6</v>
      </c>
      <c r="T99" s="42">
        <f t="shared" si="91"/>
        <v>2.650296195812918E-6</v>
      </c>
      <c r="U99" s="42">
        <f t="shared" si="91"/>
        <v>8.9429063082147072E-7</v>
      </c>
      <c r="V99" s="42">
        <f t="shared" si="91"/>
        <v>2.0222768000259653E-7</v>
      </c>
      <c r="W99" s="42">
        <f t="shared" si="91"/>
        <v>1.7036414839572562E-7</v>
      </c>
    </row>
    <row r="100" spans="1:23" x14ac:dyDescent="0.15">
      <c r="A100" s="40" t="str">
        <f t="shared" si="89"/>
        <v>Climate change - Fossil</v>
      </c>
      <c r="B100" s="41"/>
      <c r="C100" s="42">
        <f t="shared" ref="C100:W100" si="92">(_xlfn.XLOOKUP(LARGE($B131:$AY131,C$66),$B131:$AY131,$B131:$AY131,"NA",0,1))/$C7</f>
        <v>0.37733134624160231</v>
      </c>
      <c r="D100" s="42">
        <f t="shared" si="92"/>
        <v>0.15918441988061457</v>
      </c>
      <c r="E100" s="42">
        <f t="shared" si="92"/>
        <v>7.6020506283539402E-2</v>
      </c>
      <c r="F100" s="42">
        <f t="shared" si="92"/>
        <v>7.0767544455621251E-2</v>
      </c>
      <c r="G100" s="42">
        <f t="shared" si="92"/>
        <v>6.7480937066473165E-2</v>
      </c>
      <c r="H100" s="42">
        <f t="shared" si="92"/>
        <v>5.4268567736039879E-2</v>
      </c>
      <c r="I100" s="42">
        <f t="shared" si="92"/>
        <v>4.8593538712016E-2</v>
      </c>
      <c r="J100" s="42">
        <f t="shared" si="92"/>
        <v>3.7157996605882586E-2</v>
      </c>
      <c r="K100" s="42">
        <f t="shared" si="92"/>
        <v>3.1287076517408564E-2</v>
      </c>
      <c r="L100" s="42">
        <f t="shared" si="92"/>
        <v>2.7511246844963838E-2</v>
      </c>
      <c r="M100" s="42">
        <f t="shared" si="92"/>
        <v>2.3033739163976025E-2</v>
      </c>
      <c r="N100" s="42">
        <f t="shared" si="92"/>
        <v>1.2950608282413805E-2</v>
      </c>
      <c r="O100" s="42">
        <f t="shared" si="92"/>
        <v>5.3323709737646136E-3</v>
      </c>
      <c r="P100" s="42">
        <f t="shared" si="92"/>
        <v>4.7587677398215318E-3</v>
      </c>
      <c r="Q100" s="42">
        <f t="shared" si="92"/>
        <v>2.1165954459213513E-3</v>
      </c>
      <c r="R100" s="42">
        <f t="shared" si="92"/>
        <v>1.1907118731474542E-3</v>
      </c>
      <c r="S100" s="42">
        <f t="shared" si="92"/>
        <v>4.7512956684600598E-4</v>
      </c>
      <c r="T100" s="42">
        <f t="shared" si="92"/>
        <v>2.1746780986265483E-4</v>
      </c>
      <c r="U100" s="42">
        <f t="shared" si="92"/>
        <v>2.0337306287610313E-4</v>
      </c>
      <c r="V100" s="42">
        <f t="shared" si="92"/>
        <v>1.0688999632076997E-4</v>
      </c>
      <c r="W100" s="42">
        <f t="shared" si="92"/>
        <v>1.116574088792537E-5</v>
      </c>
    </row>
    <row r="101" spans="1:23" x14ac:dyDescent="0.15">
      <c r="A101" s="40" t="str">
        <f t="shared" si="89"/>
        <v>Climate change - Land Use and LU Change</v>
      </c>
      <c r="B101" s="41"/>
      <c r="C101" s="42">
        <f t="shared" ref="C101:W101" si="93">(_xlfn.XLOOKUP(LARGE($B132:$AY132,C$66),$B132:$AY132,$B132:$AY132,"NA",0,1))/$C8</f>
        <v>0.57393356868873235</v>
      </c>
      <c r="D101" s="42">
        <f t="shared" si="93"/>
        <v>0.29246720872953497</v>
      </c>
      <c r="E101" s="42">
        <f t="shared" si="93"/>
        <v>0.10897203787451652</v>
      </c>
      <c r="F101" s="42">
        <f t="shared" si="93"/>
        <v>7.6565512117532765E-3</v>
      </c>
      <c r="G101" s="42">
        <f t="shared" si="93"/>
        <v>5.1420584151692528E-3</v>
      </c>
      <c r="H101" s="42">
        <f t="shared" si="93"/>
        <v>4.7228243375834235E-3</v>
      </c>
      <c r="I101" s="42">
        <f t="shared" si="93"/>
        <v>1.6405601140749115E-3</v>
      </c>
      <c r="J101" s="42">
        <f t="shared" si="93"/>
        <v>1.3133141358035725E-3</v>
      </c>
      <c r="K101" s="42">
        <f t="shared" si="93"/>
        <v>9.1371387298377015E-4</v>
      </c>
      <c r="L101" s="42">
        <f t="shared" si="93"/>
        <v>8.6793617069938001E-4</v>
      </c>
      <c r="M101" s="42">
        <f t="shared" si="93"/>
        <v>7.3481408343619836E-4</v>
      </c>
      <c r="N101" s="42">
        <f t="shared" si="93"/>
        <v>7.3343293857722799E-4</v>
      </c>
      <c r="O101" s="42">
        <f t="shared" si="93"/>
        <v>4.6291158418638214E-4</v>
      </c>
      <c r="P101" s="42">
        <f t="shared" si="93"/>
        <v>1.9854059699607674E-4</v>
      </c>
      <c r="Q101" s="42">
        <f t="shared" si="93"/>
        <v>7.5577157860495887E-5</v>
      </c>
      <c r="R101" s="42">
        <f t="shared" si="93"/>
        <v>6.8951139227110537E-5</v>
      </c>
      <c r="S101" s="42">
        <f t="shared" si="93"/>
        <v>5.1318091405666407E-5</v>
      </c>
      <c r="T101" s="42">
        <f t="shared" si="93"/>
        <v>1.8735546565918568E-5</v>
      </c>
      <c r="U101" s="42">
        <f t="shared" si="93"/>
        <v>1.2456724934609428E-5</v>
      </c>
      <c r="V101" s="42">
        <f t="shared" si="93"/>
        <v>7.6241418479825373E-6</v>
      </c>
      <c r="W101" s="42">
        <f t="shared" si="93"/>
        <v>5.8644441109024698E-6</v>
      </c>
    </row>
    <row r="102" spans="1:23" x14ac:dyDescent="0.15">
      <c r="A102" s="40" t="str">
        <f t="shared" si="89"/>
        <v>Ecotoxicity, freshwater - part 1</v>
      </c>
      <c r="B102" s="41"/>
      <c r="C102" s="42">
        <f t="shared" ref="C102:W102" si="94">(_xlfn.XLOOKUP(LARGE($B133:$AY133,C$66),$B133:$AY133,$B133:$AY133,"NA",0,1))/$C9</f>
        <v>0.4227694053984582</v>
      </c>
      <c r="D102" s="42">
        <f t="shared" si="94"/>
        <v>0.34199176838609846</v>
      </c>
      <c r="E102" s="42">
        <f t="shared" si="94"/>
        <v>9.0618838523165143E-2</v>
      </c>
      <c r="F102" s="42">
        <f t="shared" si="94"/>
        <v>3.5414806352397021E-2</v>
      </c>
      <c r="G102" s="42">
        <f t="shared" si="94"/>
        <v>3.3686587210981139E-2</v>
      </c>
      <c r="H102" s="42">
        <f t="shared" si="94"/>
        <v>2.2945469243708667E-2</v>
      </c>
      <c r="I102" s="42">
        <f t="shared" si="94"/>
        <v>1.2136940023534017E-2</v>
      </c>
      <c r="J102" s="42">
        <f t="shared" si="94"/>
        <v>9.1610242791886152E-3</v>
      </c>
      <c r="K102" s="42">
        <f t="shared" si="94"/>
        <v>6.9111413926053172E-3</v>
      </c>
      <c r="L102" s="42">
        <f t="shared" si="94"/>
        <v>6.8441719228087075E-3</v>
      </c>
      <c r="M102" s="42">
        <f t="shared" si="94"/>
        <v>6.443755943567709E-3</v>
      </c>
      <c r="N102" s="42">
        <f t="shared" si="94"/>
        <v>5.5041233649930901E-3</v>
      </c>
      <c r="O102" s="42">
        <f t="shared" si="94"/>
        <v>2.5941875899618307E-3</v>
      </c>
      <c r="P102" s="42">
        <f t="shared" si="94"/>
        <v>1.9183622043343531E-3</v>
      </c>
      <c r="Q102" s="42">
        <f t="shared" si="94"/>
        <v>6.2430307494976177E-4</v>
      </c>
      <c r="R102" s="42">
        <f t="shared" si="94"/>
        <v>1.8205766065371601E-4</v>
      </c>
      <c r="S102" s="42">
        <f t="shared" si="94"/>
        <v>1.0891369407092861E-4</v>
      </c>
      <c r="T102" s="42">
        <f t="shared" si="94"/>
        <v>8.8062501289678941E-5</v>
      </c>
      <c r="U102" s="42">
        <f t="shared" si="94"/>
        <v>3.7093098630404827E-5</v>
      </c>
      <c r="V102" s="42">
        <f t="shared" si="94"/>
        <v>1.0319163994027145E-5</v>
      </c>
      <c r="W102" s="42">
        <f t="shared" si="94"/>
        <v>8.6689706092967393E-6</v>
      </c>
    </row>
    <row r="103" spans="1:23" x14ac:dyDescent="0.15">
      <c r="A103" s="40" t="str">
        <f t="shared" si="89"/>
        <v>Ecotoxicity, freshwater - part 2</v>
      </c>
      <c r="B103" s="41"/>
      <c r="C103" s="42">
        <f t="shared" ref="C103:W103" si="95">(_xlfn.XLOOKUP(LARGE($B134:$AY134,C$66),$B134:$AY134,$B134:$AY134,"NA",0,1))/$C10</f>
        <v>0.34857950529428455</v>
      </c>
      <c r="D103" s="42">
        <f t="shared" si="95"/>
        <v>0.26215170043148778</v>
      </c>
      <c r="E103" s="42">
        <f t="shared" si="95"/>
        <v>9.7276117752814584E-2</v>
      </c>
      <c r="F103" s="42">
        <f t="shared" si="95"/>
        <v>9.495737461332876E-2</v>
      </c>
      <c r="G103" s="42">
        <f t="shared" si="95"/>
        <v>8.3433131001322713E-2</v>
      </c>
      <c r="H103" s="42">
        <f t="shared" si="95"/>
        <v>3.5670683594127402E-2</v>
      </c>
      <c r="I103" s="42">
        <f t="shared" si="95"/>
        <v>1.9385943473732667E-2</v>
      </c>
      <c r="J103" s="42">
        <f t="shared" si="95"/>
        <v>1.8731132437059306E-2</v>
      </c>
      <c r="K103" s="42">
        <f t="shared" si="95"/>
        <v>1.5063687680046307E-2</v>
      </c>
      <c r="L103" s="42">
        <f t="shared" si="95"/>
        <v>7.8342362074643023E-3</v>
      </c>
      <c r="M103" s="42">
        <f t="shared" si="95"/>
        <v>7.2538773845987397E-3</v>
      </c>
      <c r="N103" s="42">
        <f t="shared" si="95"/>
        <v>5.9553246570259195E-3</v>
      </c>
      <c r="O103" s="42">
        <f t="shared" si="95"/>
        <v>2.4930505307176175E-3</v>
      </c>
      <c r="P103" s="42">
        <f t="shared" si="95"/>
        <v>4.680082452970804E-4</v>
      </c>
      <c r="Q103" s="42">
        <f t="shared" si="95"/>
        <v>3.5197529820917613E-4</v>
      </c>
      <c r="R103" s="42">
        <f t="shared" si="95"/>
        <v>2.3678803306208823E-4</v>
      </c>
      <c r="S103" s="42">
        <f t="shared" si="95"/>
        <v>7.0031620384916664E-5</v>
      </c>
      <c r="T103" s="42">
        <f t="shared" si="95"/>
        <v>5.1387097178162227E-5</v>
      </c>
      <c r="U103" s="42">
        <f t="shared" si="95"/>
        <v>2.8718466953676709E-5</v>
      </c>
      <c r="V103" s="42">
        <f t="shared" si="95"/>
        <v>3.9865616524450966E-6</v>
      </c>
      <c r="W103" s="42">
        <f t="shared" si="95"/>
        <v>3.3277921394076711E-6</v>
      </c>
    </row>
    <row r="104" spans="1:23" x14ac:dyDescent="0.15">
      <c r="A104" s="40" t="str">
        <f t="shared" si="89"/>
        <v>Ecotoxicity, freshwater - inorganics</v>
      </c>
      <c r="B104" s="41"/>
      <c r="C104" s="42">
        <f t="shared" ref="C104:W104" si="96">(_xlfn.XLOOKUP(LARGE($B135:$AY135,C$66),$B135:$AY135,$B135:$AY135,"NA",0,1))/$C11</f>
        <v>0.61953815349649122</v>
      </c>
      <c r="D104" s="42">
        <f t="shared" si="96"/>
        <v>0.15270805568142468</v>
      </c>
      <c r="E104" s="42">
        <f t="shared" si="96"/>
        <v>7.1515340390139223E-2</v>
      </c>
      <c r="F104" s="42">
        <f t="shared" si="96"/>
        <v>4.3067676087057478E-2</v>
      </c>
      <c r="G104" s="42">
        <f t="shared" si="96"/>
        <v>4.1505601535141531E-2</v>
      </c>
      <c r="H104" s="42">
        <f t="shared" si="96"/>
        <v>2.5327574044866078E-2</v>
      </c>
      <c r="I104" s="42">
        <f t="shared" si="96"/>
        <v>1.6242830451742126E-2</v>
      </c>
      <c r="J104" s="42">
        <f t="shared" si="96"/>
        <v>8.4549631015929678E-3</v>
      </c>
      <c r="K104" s="42">
        <f t="shared" si="96"/>
        <v>7.6011553101185333E-3</v>
      </c>
      <c r="L104" s="42">
        <f t="shared" si="96"/>
        <v>5.8118499318325009E-3</v>
      </c>
      <c r="M104" s="42">
        <f t="shared" si="96"/>
        <v>3.4752258812559612E-3</v>
      </c>
      <c r="N104" s="42">
        <f t="shared" si="96"/>
        <v>3.0215403657665721E-3</v>
      </c>
      <c r="O104" s="42">
        <f t="shared" si="96"/>
        <v>1.024643107231146E-3</v>
      </c>
      <c r="P104" s="42">
        <f t="shared" si="96"/>
        <v>1.9897821443319973E-4</v>
      </c>
      <c r="Q104" s="42">
        <f t="shared" si="96"/>
        <v>1.8743286304130502E-4</v>
      </c>
      <c r="R104" s="42">
        <f t="shared" si="96"/>
        <v>1.0302766450926505E-4</v>
      </c>
      <c r="S104" s="42">
        <f t="shared" si="96"/>
        <v>7.8141105070090604E-5</v>
      </c>
      <c r="T104" s="42">
        <f t="shared" si="96"/>
        <v>5.7606760330399115E-5</v>
      </c>
      <c r="U104" s="42">
        <f t="shared" si="96"/>
        <v>4.6327696770356709E-5</v>
      </c>
      <c r="V104" s="42">
        <f t="shared" si="96"/>
        <v>1.8559118369510198E-5</v>
      </c>
      <c r="W104" s="42">
        <f t="shared" si="96"/>
        <v>1.5317192815900825E-5</v>
      </c>
    </row>
    <row r="105" spans="1:23" x14ac:dyDescent="0.15">
      <c r="A105" s="40" t="str">
        <f t="shared" si="89"/>
        <v>Ecotoxicity, freshwater - metals</v>
      </c>
      <c r="B105" s="41"/>
      <c r="C105" s="42">
        <f t="shared" ref="C105:W105" si="97">(_xlfn.XLOOKUP(LARGE($B136:$AY136,C$66),$B136:$AY136,$B136:$AY136,"NA",0,1))/$C12</f>
        <v>0.80737182713995947</v>
      </c>
      <c r="D105" s="42">
        <f t="shared" si="97"/>
        <v>4.5333480890767747E-2</v>
      </c>
      <c r="E105" s="42">
        <f t="shared" si="97"/>
        <v>2.1967765717321279E-2</v>
      </c>
      <c r="F105" s="42">
        <f t="shared" si="97"/>
        <v>2.1435284287258112E-2</v>
      </c>
      <c r="G105" s="42">
        <f t="shared" si="97"/>
        <v>2.1085835801194292E-2</v>
      </c>
      <c r="H105" s="42">
        <f t="shared" si="97"/>
        <v>2.017488587893209E-2</v>
      </c>
      <c r="I105" s="42">
        <f t="shared" si="97"/>
        <v>1.9258054998370234E-2</v>
      </c>
      <c r="J105" s="42">
        <f t="shared" si="97"/>
        <v>1.7666606702658138E-2</v>
      </c>
      <c r="K105" s="42">
        <f t="shared" si="97"/>
        <v>9.7063577736545299E-3</v>
      </c>
      <c r="L105" s="42">
        <f t="shared" si="97"/>
        <v>7.7061939270455853E-3</v>
      </c>
      <c r="M105" s="42">
        <f t="shared" si="97"/>
        <v>7.2795244775099542E-3</v>
      </c>
      <c r="N105" s="42">
        <f t="shared" si="97"/>
        <v>2.0694344255039953E-4</v>
      </c>
      <c r="O105" s="42">
        <f t="shared" si="97"/>
        <v>2.0596971456329611E-4</v>
      </c>
      <c r="P105" s="42">
        <f t="shared" si="97"/>
        <v>1.8074244588250991E-4</v>
      </c>
      <c r="Q105" s="42">
        <f t="shared" si="97"/>
        <v>1.7101984111276135E-4</v>
      </c>
      <c r="R105" s="42">
        <f t="shared" si="97"/>
        <v>1.1307175659528804E-4</v>
      </c>
      <c r="S105" s="42">
        <f t="shared" si="97"/>
        <v>1.0802577454483301E-4</v>
      </c>
      <c r="T105" s="42">
        <f t="shared" si="97"/>
        <v>1.9743266944591585E-5</v>
      </c>
      <c r="U105" s="42">
        <f t="shared" si="97"/>
        <v>5.9649972869567501E-6</v>
      </c>
      <c r="V105" s="42">
        <f t="shared" si="97"/>
        <v>1.5595438905637015E-6</v>
      </c>
      <c r="W105" s="42">
        <f t="shared" si="97"/>
        <v>1.1416219570818521E-6</v>
      </c>
    </row>
    <row r="106" spans="1:23" x14ac:dyDescent="0.15">
      <c r="A106" s="40" t="str">
        <f t="shared" si="89"/>
        <v>Ecotoxicity, freshwater - organics</v>
      </c>
      <c r="B106" s="41"/>
      <c r="C106" s="42">
        <f t="shared" ref="C106:W106" si="98">(_xlfn.XLOOKUP(LARGE($B137:$AY137,C$66),$B137:$AY137,$B137:$AY137,"NA",0,1))/$C13</f>
        <v>0.54910116601078407</v>
      </c>
      <c r="D106" s="42">
        <f t="shared" si="98"/>
        <v>0.26700920834029412</v>
      </c>
      <c r="E106" s="42">
        <f t="shared" si="98"/>
        <v>0.15411685659260005</v>
      </c>
      <c r="F106" s="42">
        <f t="shared" si="98"/>
        <v>1.3522967068038318E-2</v>
      </c>
      <c r="G106" s="42">
        <f t="shared" si="98"/>
        <v>1.2878499408414904E-2</v>
      </c>
      <c r="H106" s="42">
        <f t="shared" si="98"/>
        <v>2.4126917058695609E-3</v>
      </c>
      <c r="I106" s="42">
        <f t="shared" si="98"/>
        <v>8.6450024527374276E-4</v>
      </c>
      <c r="J106" s="42">
        <f t="shared" si="98"/>
        <v>8.1610375797279173E-5</v>
      </c>
      <c r="K106" s="42">
        <f t="shared" si="98"/>
        <v>1.249594562764693E-5</v>
      </c>
      <c r="L106" s="42">
        <f t="shared" si="98"/>
        <v>1.9660517867127005E-9</v>
      </c>
      <c r="M106" s="42">
        <f t="shared" si="98"/>
        <v>1.5821341167838551E-9</v>
      </c>
      <c r="N106" s="42">
        <f t="shared" si="98"/>
        <v>2.9521142862687312E-10</v>
      </c>
      <c r="O106" s="42">
        <f t="shared" si="98"/>
        <v>2.3741077334052473E-10</v>
      </c>
      <c r="P106" s="42">
        <f t="shared" si="98"/>
        <v>7.9918019364709393E-11</v>
      </c>
      <c r="Q106" s="42">
        <f t="shared" si="98"/>
        <v>5.7383828538941295E-11</v>
      </c>
      <c r="R106" s="42">
        <f t="shared" si="98"/>
        <v>3.6947185346820729E-11</v>
      </c>
      <c r="S106" s="42">
        <f t="shared" si="98"/>
        <v>1.9760086415597925E-11</v>
      </c>
      <c r="T106" s="42">
        <f t="shared" si="98"/>
        <v>1.7498921657814579E-11</v>
      </c>
      <c r="U106" s="42">
        <f t="shared" si="98"/>
        <v>8.4229921356448688E-12</v>
      </c>
      <c r="V106" s="42">
        <f t="shared" si="98"/>
        <v>4.6702438321274893E-12</v>
      </c>
      <c r="W106" s="42">
        <f t="shared" si="98"/>
        <v>1.8910603188065292E-12</v>
      </c>
    </row>
    <row r="107" spans="1:23" x14ac:dyDescent="0.15">
      <c r="A107" s="40" t="str">
        <f t="shared" si="89"/>
        <v>Particulate Matter</v>
      </c>
      <c r="B107" s="41"/>
      <c r="C107" s="42">
        <f t="shared" ref="C107:W107" si="99">(_xlfn.XLOOKUP(LARGE($B138:$AY138,C$66),$B138:$AY138,$B138:$AY138,"NA",0,1))/$C14</f>
        <v>0.84225735356015863</v>
      </c>
      <c r="D107" s="42">
        <f t="shared" si="99"/>
        <v>3.9316952719547563E-2</v>
      </c>
      <c r="E107" s="42">
        <f t="shared" si="99"/>
        <v>3.7696617808039047E-2</v>
      </c>
      <c r="F107" s="42">
        <f t="shared" si="99"/>
        <v>1.9593077466706875E-2</v>
      </c>
      <c r="G107" s="42">
        <f t="shared" si="99"/>
        <v>1.06345793791777E-2</v>
      </c>
      <c r="H107" s="42">
        <f t="shared" si="99"/>
        <v>9.2701161262659804E-3</v>
      </c>
      <c r="I107" s="42">
        <f t="shared" si="99"/>
        <v>8.5140925667824136E-3</v>
      </c>
      <c r="J107" s="42">
        <f t="shared" si="99"/>
        <v>6.8470834870225311E-3</v>
      </c>
      <c r="K107" s="42">
        <f t="shared" si="99"/>
        <v>6.0307208976452219E-3</v>
      </c>
      <c r="L107" s="42">
        <f t="shared" si="99"/>
        <v>4.7245427449836199E-3</v>
      </c>
      <c r="M107" s="42">
        <f t="shared" si="99"/>
        <v>3.7238382899319922E-3</v>
      </c>
      <c r="N107" s="42">
        <f t="shared" si="99"/>
        <v>3.628618773377626E-3</v>
      </c>
      <c r="O107" s="42">
        <f t="shared" si="99"/>
        <v>2.872056270613545E-3</v>
      </c>
      <c r="P107" s="42">
        <f t="shared" si="99"/>
        <v>1.943044454655482E-3</v>
      </c>
      <c r="Q107" s="42">
        <f t="shared" si="99"/>
        <v>1.8718976087210562E-3</v>
      </c>
      <c r="R107" s="42">
        <f t="shared" si="99"/>
        <v>8.8185290893741353E-4</v>
      </c>
      <c r="S107" s="42">
        <f t="shared" si="99"/>
        <v>6.3659379314328843E-5</v>
      </c>
      <c r="T107" s="42">
        <f t="shared" si="99"/>
        <v>4.8769652102083073E-5</v>
      </c>
      <c r="U107" s="42">
        <f t="shared" si="99"/>
        <v>4.430864926095271E-5</v>
      </c>
      <c r="V107" s="42">
        <f t="shared" si="99"/>
        <v>2.8797352430384147E-5</v>
      </c>
      <c r="W107" s="42">
        <f t="shared" si="99"/>
        <v>8.0199043253183569E-6</v>
      </c>
    </row>
    <row r="108" spans="1:23" x14ac:dyDescent="0.15">
      <c r="A108" s="40" t="str">
        <f t="shared" si="89"/>
        <v>Eutrophication, marine</v>
      </c>
      <c r="B108" s="41"/>
      <c r="C108" s="42">
        <f t="shared" ref="C108:W108" si="100">(_xlfn.XLOOKUP(LARGE($B139:$AY139,C$66),$B139:$AY139,$B139:$AY139,"NA",0,1))/$C15</f>
        <v>0.83898349978341125</v>
      </c>
      <c r="D108" s="42">
        <f t="shared" si="100"/>
        <v>3.3995539117629085E-2</v>
      </c>
      <c r="E108" s="42">
        <f t="shared" si="100"/>
        <v>3.3192373518716664E-2</v>
      </c>
      <c r="F108" s="42">
        <f t="shared" si="100"/>
        <v>3.1950861715699636E-2</v>
      </c>
      <c r="G108" s="42">
        <f t="shared" si="100"/>
        <v>1.6242910559230602E-2</v>
      </c>
      <c r="H108" s="42">
        <f t="shared" si="100"/>
        <v>6.8834030175897558E-3</v>
      </c>
      <c r="I108" s="42">
        <f t="shared" si="100"/>
        <v>6.7648859721545695E-3</v>
      </c>
      <c r="J108" s="42">
        <f t="shared" si="100"/>
        <v>6.705312811799328E-3</v>
      </c>
      <c r="K108" s="42">
        <f t="shared" si="100"/>
        <v>5.8345100784256395E-3</v>
      </c>
      <c r="L108" s="42">
        <f t="shared" si="100"/>
        <v>5.4403613296701916E-3</v>
      </c>
      <c r="M108" s="42">
        <f t="shared" si="100"/>
        <v>4.7061784419476817E-3</v>
      </c>
      <c r="N108" s="42">
        <f t="shared" si="100"/>
        <v>2.9857291746032267E-3</v>
      </c>
      <c r="O108" s="42">
        <f t="shared" si="100"/>
        <v>2.953984829484382E-3</v>
      </c>
      <c r="P108" s="42">
        <f t="shared" si="100"/>
        <v>2.2818257993573198E-3</v>
      </c>
      <c r="Q108" s="42">
        <f t="shared" si="100"/>
        <v>4.9086636704189131E-4</v>
      </c>
      <c r="R108" s="42">
        <f t="shared" si="100"/>
        <v>2.5739434543140417E-4</v>
      </c>
      <c r="S108" s="42">
        <f t="shared" si="100"/>
        <v>1.7378944513294007E-4</v>
      </c>
      <c r="T108" s="42">
        <f t="shared" si="100"/>
        <v>7.1649648154870044E-5</v>
      </c>
      <c r="U108" s="42">
        <f t="shared" si="100"/>
        <v>3.9444115553529009E-5</v>
      </c>
      <c r="V108" s="42">
        <f t="shared" si="100"/>
        <v>3.4400678677571562E-5</v>
      </c>
      <c r="W108" s="42">
        <f t="shared" si="100"/>
        <v>1.1079250288402336E-5</v>
      </c>
    </row>
    <row r="109" spans="1:23" x14ac:dyDescent="0.15">
      <c r="A109" s="40" t="str">
        <f t="shared" si="89"/>
        <v>Eutrophication, freshwater</v>
      </c>
      <c r="B109" s="41"/>
      <c r="C109" s="42">
        <f t="shared" ref="C109:W109" si="101">(_xlfn.XLOOKUP(LARGE($B140:$AY140,C$66),$B140:$AY140,$B140:$AY140,"NA",0,1))/$C16</f>
        <v>0.78968055371214163</v>
      </c>
      <c r="D109" s="42">
        <f t="shared" si="101"/>
        <v>5.3089306043200515E-2</v>
      </c>
      <c r="E109" s="42">
        <f t="shared" si="101"/>
        <v>4.2694733503804989E-2</v>
      </c>
      <c r="F109" s="42">
        <f t="shared" si="101"/>
        <v>3.9445555860165057E-2</v>
      </c>
      <c r="G109" s="42">
        <f t="shared" si="101"/>
        <v>3.5175774251200151E-2</v>
      </c>
      <c r="H109" s="42">
        <f t="shared" si="101"/>
        <v>1.6291037862758231E-2</v>
      </c>
      <c r="I109" s="42">
        <f t="shared" si="101"/>
        <v>1.3262687287203348E-2</v>
      </c>
      <c r="J109" s="42">
        <f t="shared" si="101"/>
        <v>3.3955718046733432E-3</v>
      </c>
      <c r="K109" s="42">
        <f t="shared" si="101"/>
        <v>2.3761284627021001E-3</v>
      </c>
      <c r="L109" s="42">
        <f t="shared" si="101"/>
        <v>1.8181469557896812E-3</v>
      </c>
      <c r="M109" s="42">
        <f t="shared" si="101"/>
        <v>1.781538084401236E-3</v>
      </c>
      <c r="N109" s="42">
        <f t="shared" si="101"/>
        <v>4.4915662145850915E-4</v>
      </c>
      <c r="O109" s="42">
        <f t="shared" si="101"/>
        <v>1.9731432811049876E-4</v>
      </c>
      <c r="P109" s="42">
        <f t="shared" si="101"/>
        <v>1.9724671970599634E-4</v>
      </c>
      <c r="Q109" s="42">
        <f t="shared" si="101"/>
        <v>1.2048701133569284E-4</v>
      </c>
      <c r="R109" s="42">
        <f t="shared" si="101"/>
        <v>8.8411808402233847E-6</v>
      </c>
      <c r="S109" s="42">
        <f t="shared" si="101"/>
        <v>7.1053071326497772E-6</v>
      </c>
      <c r="T109" s="42">
        <f t="shared" si="101"/>
        <v>4.4103655796631378E-6</v>
      </c>
      <c r="U109" s="42">
        <f t="shared" si="101"/>
        <v>2.9776878304562776E-6</v>
      </c>
      <c r="V109" s="42">
        <f t="shared" si="101"/>
        <v>7.9008605522196582E-7</v>
      </c>
      <c r="W109" s="42">
        <f t="shared" si="101"/>
        <v>6.3686391070003265E-7</v>
      </c>
    </row>
    <row r="110" spans="1:23" x14ac:dyDescent="0.15">
      <c r="A110" s="40" t="str">
        <f t="shared" si="89"/>
        <v>Eutrophication, terrestrial</v>
      </c>
      <c r="B110" s="41"/>
      <c r="C110" s="42">
        <f t="shared" ref="C110:W110" si="102">(_xlfn.XLOOKUP(LARGE($B141:$AY141,C$66),$B141:$AY141,$B141:$AY141,"NA",0,1))/$C17</f>
        <v>0.87402861162697298</v>
      </c>
      <c r="D110" s="42">
        <f t="shared" si="102"/>
        <v>3.4494141856279956E-2</v>
      </c>
      <c r="E110" s="42">
        <f t="shared" si="102"/>
        <v>2.7909758491505912E-2</v>
      </c>
      <c r="F110" s="42">
        <f t="shared" si="102"/>
        <v>1.6281490303967115E-2</v>
      </c>
      <c r="G110" s="42">
        <f t="shared" si="102"/>
        <v>1.4541117599178047E-2</v>
      </c>
      <c r="H110" s="42">
        <f t="shared" si="102"/>
        <v>5.2192690486751294E-3</v>
      </c>
      <c r="I110" s="42">
        <f t="shared" si="102"/>
        <v>4.902759675093773E-3</v>
      </c>
      <c r="J110" s="42">
        <f t="shared" si="102"/>
        <v>4.4603099408462282E-3</v>
      </c>
      <c r="K110" s="42">
        <f t="shared" si="102"/>
        <v>3.7401765937821502E-3</v>
      </c>
      <c r="L110" s="42">
        <f t="shared" si="102"/>
        <v>2.733298388422636E-3</v>
      </c>
      <c r="M110" s="42">
        <f t="shared" si="102"/>
        <v>2.4778868686944236E-3</v>
      </c>
      <c r="N110" s="42">
        <f t="shared" si="102"/>
        <v>2.4471611486504884E-3</v>
      </c>
      <c r="O110" s="42">
        <f t="shared" si="102"/>
        <v>2.2906588394683474E-3</v>
      </c>
      <c r="P110" s="42">
        <f t="shared" si="102"/>
        <v>1.9680214168878523E-3</v>
      </c>
      <c r="Q110" s="42">
        <f t="shared" si="102"/>
        <v>1.8959083557270454E-3</v>
      </c>
      <c r="R110" s="42">
        <f t="shared" si="102"/>
        <v>2.6704328816349498E-4</v>
      </c>
      <c r="S110" s="42">
        <f t="shared" si="102"/>
        <v>2.0438333328544542E-4</v>
      </c>
      <c r="T110" s="42">
        <f t="shared" si="102"/>
        <v>7.9092794447616505E-5</v>
      </c>
      <c r="U110" s="42">
        <f t="shared" si="102"/>
        <v>3.9495898498528577E-5</v>
      </c>
      <c r="V110" s="42">
        <f t="shared" si="102"/>
        <v>1.1574784513308745E-5</v>
      </c>
      <c r="W110" s="42">
        <f t="shared" si="102"/>
        <v>7.8397469398587845E-6</v>
      </c>
    </row>
    <row r="111" spans="1:23" x14ac:dyDescent="0.15">
      <c r="A111" s="40" t="str">
        <f t="shared" si="89"/>
        <v>Human toxicity, cancer</v>
      </c>
      <c r="B111" s="41"/>
      <c r="C111" s="42">
        <f t="shared" ref="C111:W111" si="103">(_xlfn.XLOOKUP(LARGE($B142:$AY142,C$66),$B142:$AY142,$B142:$AY142,"NA",0,1))/$C18</f>
        <v>0.55899981645441399</v>
      </c>
      <c r="D111" s="42">
        <f t="shared" si="103"/>
        <v>0.13988946057300711</v>
      </c>
      <c r="E111" s="42">
        <f t="shared" si="103"/>
        <v>0.13260631583078089</v>
      </c>
      <c r="F111" s="42">
        <f t="shared" si="103"/>
        <v>7.8532998831867401E-2</v>
      </c>
      <c r="G111" s="42">
        <f t="shared" si="103"/>
        <v>2.093572303170348E-2</v>
      </c>
      <c r="H111" s="42">
        <f t="shared" si="103"/>
        <v>1.7914912082721727E-2</v>
      </c>
      <c r="I111" s="42">
        <f t="shared" si="103"/>
        <v>1.4162182104886558E-2</v>
      </c>
      <c r="J111" s="42">
        <f t="shared" si="103"/>
        <v>9.9933695889469695E-3</v>
      </c>
      <c r="K111" s="42">
        <f t="shared" si="103"/>
        <v>6.7923952706431135E-3</v>
      </c>
      <c r="L111" s="42">
        <f t="shared" si="103"/>
        <v>5.9796581192021704E-3</v>
      </c>
      <c r="M111" s="42">
        <f t="shared" si="103"/>
        <v>4.8088761131274216E-3</v>
      </c>
      <c r="N111" s="42">
        <f t="shared" si="103"/>
        <v>4.4821115668130674E-3</v>
      </c>
      <c r="O111" s="42">
        <f t="shared" si="103"/>
        <v>3.6320500080206089E-3</v>
      </c>
      <c r="P111" s="42">
        <f t="shared" si="103"/>
        <v>7.846933161776813E-4</v>
      </c>
      <c r="Q111" s="42">
        <f t="shared" si="103"/>
        <v>1.9369106354496466E-4</v>
      </c>
      <c r="R111" s="42">
        <f t="shared" si="103"/>
        <v>1.4701500441886164E-4</v>
      </c>
      <c r="S111" s="42">
        <f t="shared" si="103"/>
        <v>6.5560788409445533E-5</v>
      </c>
      <c r="T111" s="42">
        <f t="shared" si="103"/>
        <v>5.2620145221028712E-5</v>
      </c>
      <c r="U111" s="42">
        <f t="shared" si="103"/>
        <v>8.4564590500162018E-6</v>
      </c>
      <c r="V111" s="42">
        <f t="shared" si="103"/>
        <v>7.5266045668210315E-6</v>
      </c>
      <c r="W111" s="42">
        <f t="shared" si="103"/>
        <v>5.8594468036883962E-6</v>
      </c>
    </row>
    <row r="112" spans="1:23" x14ac:dyDescent="0.15">
      <c r="A112" s="40" t="str">
        <f t="shared" si="89"/>
        <v>Human toxicity, cancer - inorganics</v>
      </c>
      <c r="B112" s="41"/>
      <c r="C112" s="42">
        <f t="shared" ref="C112:W112" si="104">(_xlfn.XLOOKUP(LARGE($B143:$AY143,C$66),$B143:$AY143,$B143:$AY143,"NA",0,1))/$C19</f>
        <v>1</v>
      </c>
      <c r="D112" s="42">
        <f t="shared" si="104"/>
        <v>0</v>
      </c>
      <c r="E112" s="42">
        <f t="shared" si="104"/>
        <v>0</v>
      </c>
      <c r="F112" s="42">
        <f t="shared" si="104"/>
        <v>0</v>
      </c>
      <c r="G112" s="42">
        <f t="shared" si="104"/>
        <v>0</v>
      </c>
      <c r="H112" s="42">
        <f t="shared" si="104"/>
        <v>0</v>
      </c>
      <c r="I112" s="42">
        <f t="shared" si="104"/>
        <v>0</v>
      </c>
      <c r="J112" s="42">
        <f t="shared" si="104"/>
        <v>0</v>
      </c>
      <c r="K112" s="42">
        <f t="shared" si="104"/>
        <v>0</v>
      </c>
      <c r="L112" s="42">
        <f t="shared" si="104"/>
        <v>0</v>
      </c>
      <c r="M112" s="42">
        <f t="shared" si="104"/>
        <v>0</v>
      </c>
      <c r="N112" s="42">
        <f t="shared" si="104"/>
        <v>0</v>
      </c>
      <c r="O112" s="42">
        <f t="shared" si="104"/>
        <v>0</v>
      </c>
      <c r="P112" s="42">
        <f t="shared" si="104"/>
        <v>0</v>
      </c>
      <c r="Q112" s="42">
        <f t="shared" si="104"/>
        <v>0</v>
      </c>
      <c r="R112" s="42">
        <f t="shared" si="104"/>
        <v>0</v>
      </c>
      <c r="S112" s="42">
        <f t="shared" si="104"/>
        <v>0</v>
      </c>
      <c r="T112" s="42">
        <f t="shared" si="104"/>
        <v>0</v>
      </c>
      <c r="U112" s="42">
        <f t="shared" si="104"/>
        <v>0</v>
      </c>
      <c r="V112" s="42">
        <f t="shared" si="104"/>
        <v>0</v>
      </c>
      <c r="W112" s="42">
        <f t="shared" si="104"/>
        <v>0</v>
      </c>
    </row>
    <row r="113" spans="1:26" x14ac:dyDescent="0.15">
      <c r="A113" s="40" t="str">
        <f t="shared" si="89"/>
        <v>Human toxicity, cancer - metals</v>
      </c>
      <c r="B113" s="41"/>
      <c r="C113" s="42">
        <f t="shared" ref="C113:W113" si="105">(_xlfn.XLOOKUP(LARGE($B144:$AY144,C$66),$B144:$AY144,$B144:$AY144,"NA",0,1))/$C20</f>
        <v>0.59612688188722429</v>
      </c>
      <c r="D113" s="42">
        <f t="shared" si="105"/>
        <v>0.17287797466002677</v>
      </c>
      <c r="E113" s="42">
        <f t="shared" si="105"/>
        <v>0.10778215286115787</v>
      </c>
      <c r="F113" s="42">
        <f t="shared" si="105"/>
        <v>5.4954972290622559E-2</v>
      </c>
      <c r="G113" s="42">
        <f t="shared" si="105"/>
        <v>1.6188361643309893E-2</v>
      </c>
      <c r="H113" s="42">
        <f t="shared" si="105"/>
        <v>1.5120178085823496E-2</v>
      </c>
      <c r="I113" s="42">
        <f t="shared" si="105"/>
        <v>1.039439931505432E-2</v>
      </c>
      <c r="J113" s="42">
        <f t="shared" si="105"/>
        <v>9.0267346089579238E-3</v>
      </c>
      <c r="K113" s="42">
        <f t="shared" si="105"/>
        <v>6.5878720136129422E-3</v>
      </c>
      <c r="L113" s="42">
        <f t="shared" si="105"/>
        <v>3.5870134787026379E-3</v>
      </c>
      <c r="M113" s="42">
        <f t="shared" si="105"/>
        <v>2.8846973832189707E-3</v>
      </c>
      <c r="N113" s="42">
        <f t="shared" si="105"/>
        <v>1.9930386909383499E-3</v>
      </c>
      <c r="O113" s="42">
        <f t="shared" si="105"/>
        <v>1.2000345878040058E-3</v>
      </c>
      <c r="P113" s="42">
        <f t="shared" si="105"/>
        <v>9.6973847508671144E-4</v>
      </c>
      <c r="Q113" s="42">
        <f t="shared" si="105"/>
        <v>1.3998187054427099E-4</v>
      </c>
      <c r="R113" s="42">
        <f t="shared" si="105"/>
        <v>5.5853523016345059E-5</v>
      </c>
      <c r="S113" s="42">
        <f t="shared" si="105"/>
        <v>4.4406723503641297E-5</v>
      </c>
      <c r="T113" s="42">
        <f t="shared" si="105"/>
        <v>2.7648849059689422E-5</v>
      </c>
      <c r="U113" s="42">
        <f t="shared" si="105"/>
        <v>1.6243480575036224E-5</v>
      </c>
      <c r="V113" s="42">
        <f t="shared" si="105"/>
        <v>1.2154686272083778E-5</v>
      </c>
      <c r="W113" s="42">
        <f t="shared" si="105"/>
        <v>5.2812285768068885E-6</v>
      </c>
    </row>
    <row r="114" spans="1:26" x14ac:dyDescent="0.15">
      <c r="A114" s="40" t="str">
        <f t="shared" si="89"/>
        <v>Human toxicity, cancer - organics</v>
      </c>
      <c r="B114" s="41"/>
      <c r="C114" s="42">
        <f t="shared" ref="C114:W114" si="106">(_xlfn.XLOOKUP(LARGE($B145:$AY145,C$66),$B145:$AY145,$B145:$AY145,"NA",0,1))/$C21</f>
        <v>0.46041902381017508</v>
      </c>
      <c r="D114" s="42">
        <f t="shared" si="106"/>
        <v>0.30121281186316307</v>
      </c>
      <c r="E114" s="42">
        <f t="shared" si="106"/>
        <v>6.259652248713457E-2</v>
      </c>
      <c r="F114" s="42">
        <f t="shared" si="106"/>
        <v>5.2192548579369828E-2</v>
      </c>
      <c r="G114" s="42">
        <f t="shared" si="106"/>
        <v>2.7051005758461033E-2</v>
      </c>
      <c r="H114" s="42">
        <f t="shared" si="106"/>
        <v>2.1754578669506256E-2</v>
      </c>
      <c r="I114" s="42">
        <f t="shared" si="106"/>
        <v>2.1231808924432053E-2</v>
      </c>
      <c r="J114" s="42">
        <f t="shared" si="106"/>
        <v>1.1640983965874983E-2</v>
      </c>
      <c r="K114" s="42">
        <f t="shared" si="106"/>
        <v>1.1626041201526971E-2</v>
      </c>
      <c r="L114" s="42">
        <f t="shared" si="106"/>
        <v>1.1314837763760176E-2</v>
      </c>
      <c r="M114" s="42">
        <f t="shared" si="106"/>
        <v>8.8143734775229278E-3</v>
      </c>
      <c r="N114" s="42">
        <f t="shared" si="106"/>
        <v>7.1668329791457364E-3</v>
      </c>
      <c r="O114" s="42">
        <f t="shared" si="106"/>
        <v>1.6347098495767532E-3</v>
      </c>
      <c r="P114" s="42">
        <f t="shared" si="106"/>
        <v>5.1960407487302511E-4</v>
      </c>
      <c r="Q114" s="42">
        <f t="shared" si="106"/>
        <v>3.51127764482802E-4</v>
      </c>
      <c r="R114" s="42">
        <f t="shared" si="106"/>
        <v>1.58389314359544E-4</v>
      </c>
      <c r="S114" s="42">
        <f t="shared" si="106"/>
        <v>1.3188003732368168E-4</v>
      </c>
      <c r="T114" s="42">
        <f t="shared" si="106"/>
        <v>8.5224524376711821E-5</v>
      </c>
      <c r="U114" s="42">
        <f t="shared" si="106"/>
        <v>7.6423112746012731E-5</v>
      </c>
      <c r="V114" s="42">
        <f t="shared" si="106"/>
        <v>1.42975264269753E-5</v>
      </c>
      <c r="W114" s="42">
        <f t="shared" si="106"/>
        <v>6.9743157616894172E-6</v>
      </c>
    </row>
    <row r="115" spans="1:26" x14ac:dyDescent="0.15">
      <c r="A115" s="40" t="str">
        <f t="shared" si="89"/>
        <v>Human toxicity, non-cancer</v>
      </c>
      <c r="B115" s="41"/>
      <c r="C115" s="42">
        <f t="shared" ref="C115:W115" si="107">(_xlfn.XLOOKUP(LARGE($B146:$AY146,C$66),$B146:$AY146,$B146:$AY146,"NA",0,1))/$C22</f>
        <v>0.34852028444607719</v>
      </c>
      <c r="D115" s="42">
        <f t="shared" si="107"/>
        <v>0.24051637528633513</v>
      </c>
      <c r="E115" s="42">
        <f t="shared" si="107"/>
        <v>0.23821765614763549</v>
      </c>
      <c r="F115" s="42">
        <f t="shared" si="107"/>
        <v>7.6676560738284411E-2</v>
      </c>
      <c r="G115" s="42">
        <f t="shared" si="107"/>
        <v>1.8945669506122739E-2</v>
      </c>
      <c r="H115" s="42">
        <f t="shared" si="107"/>
        <v>1.6758534809038075E-2</v>
      </c>
      <c r="I115" s="42">
        <f t="shared" si="107"/>
        <v>1.5857370592986534E-2</v>
      </c>
      <c r="J115" s="42">
        <f t="shared" si="107"/>
        <v>1.3477312286712537E-2</v>
      </c>
      <c r="K115" s="42">
        <f t="shared" si="107"/>
        <v>9.3361699097968195E-3</v>
      </c>
      <c r="L115" s="42">
        <f t="shared" si="107"/>
        <v>6.9168366313237797E-3</v>
      </c>
      <c r="M115" s="42">
        <f t="shared" si="107"/>
        <v>5.7432571276214671E-3</v>
      </c>
      <c r="N115" s="42">
        <f t="shared" si="107"/>
        <v>4.4007274891438661E-3</v>
      </c>
      <c r="O115" s="42">
        <f t="shared" si="107"/>
        <v>2.5749496055114461E-3</v>
      </c>
      <c r="P115" s="42">
        <f t="shared" si="107"/>
        <v>1.3362537016338141E-3</v>
      </c>
      <c r="Q115" s="42">
        <f t="shared" si="107"/>
        <v>2.7141226366987116E-4</v>
      </c>
      <c r="R115" s="42">
        <f t="shared" si="107"/>
        <v>2.3817346180255838E-4</v>
      </c>
      <c r="S115" s="42">
        <f t="shared" si="107"/>
        <v>7.3536608668504767E-5</v>
      </c>
      <c r="T115" s="42">
        <f t="shared" si="107"/>
        <v>5.1220057233193304E-5</v>
      </c>
      <c r="U115" s="42">
        <f t="shared" si="107"/>
        <v>4.6988926688405385E-5</v>
      </c>
      <c r="V115" s="42">
        <f t="shared" si="107"/>
        <v>2.1982652150301166E-5</v>
      </c>
      <c r="W115" s="42">
        <f t="shared" si="107"/>
        <v>1.3680083211607865E-5</v>
      </c>
    </row>
    <row r="116" spans="1:26" x14ac:dyDescent="0.15">
      <c r="A116" s="40" t="str">
        <f t="shared" si="89"/>
        <v>Human toxicity, non-cancer - inorganics</v>
      </c>
      <c r="B116" s="41"/>
      <c r="C116" s="42">
        <f t="shared" ref="C116:W116" si="108">(_xlfn.XLOOKUP(LARGE($B147:$AY147,C$66),$B147:$AY147,$B147:$AY147,"NA",0,1))/$C23</f>
        <v>0.59736515585475991</v>
      </c>
      <c r="D116" s="42">
        <f t="shared" si="108"/>
        <v>0.18547020919885218</v>
      </c>
      <c r="E116" s="42">
        <f t="shared" si="108"/>
        <v>6.334818181124037E-2</v>
      </c>
      <c r="F116" s="42">
        <f t="shared" si="108"/>
        <v>4.66686218889018E-2</v>
      </c>
      <c r="G116" s="42">
        <f t="shared" si="108"/>
        <v>2.284796665950186E-2</v>
      </c>
      <c r="H116" s="42">
        <f t="shared" si="108"/>
        <v>1.6801360219693702E-2</v>
      </c>
      <c r="I116" s="42">
        <f t="shared" si="108"/>
        <v>1.4487371960133381E-2</v>
      </c>
      <c r="J116" s="42">
        <f t="shared" si="108"/>
        <v>1.0877038365997188E-2</v>
      </c>
      <c r="K116" s="42">
        <f t="shared" si="108"/>
        <v>8.7714107839380728E-3</v>
      </c>
      <c r="L116" s="42">
        <f t="shared" si="108"/>
        <v>8.6918117289536429E-3</v>
      </c>
      <c r="M116" s="42">
        <f t="shared" si="108"/>
        <v>7.1931650961066162E-3</v>
      </c>
      <c r="N116" s="42">
        <f t="shared" si="108"/>
        <v>7.0540201141941518E-3</v>
      </c>
      <c r="O116" s="42">
        <f t="shared" si="108"/>
        <v>5.9196047844249115E-3</v>
      </c>
      <c r="P116" s="42">
        <f t="shared" si="108"/>
        <v>3.3508490354753327E-3</v>
      </c>
      <c r="Q116" s="42">
        <f t="shared" si="108"/>
        <v>5.8484564007318322E-4</v>
      </c>
      <c r="R116" s="42">
        <f t="shared" si="108"/>
        <v>1.7852270915974915E-4</v>
      </c>
      <c r="S116" s="42">
        <f t="shared" si="108"/>
        <v>1.2581257200499968E-4</v>
      </c>
      <c r="T116" s="42">
        <f t="shared" si="108"/>
        <v>1.1579714177903943E-4</v>
      </c>
      <c r="U116" s="42">
        <f t="shared" si="108"/>
        <v>9.2071333069462452E-5</v>
      </c>
      <c r="V116" s="42">
        <f t="shared" si="108"/>
        <v>4.6525300707481918E-5</v>
      </c>
      <c r="W116" s="42">
        <f t="shared" si="108"/>
        <v>9.6578010330940689E-6</v>
      </c>
    </row>
    <row r="117" spans="1:26" x14ac:dyDescent="0.15">
      <c r="A117" s="40" t="str">
        <f t="shared" si="89"/>
        <v>Human toxicity, non-cancer - metals</v>
      </c>
      <c r="B117" s="41"/>
      <c r="C117" s="42">
        <f t="shared" ref="C117:W117" si="109">(_xlfn.XLOOKUP(LARGE($B148:$AY148,C$66),$B148:$AY148,$B148:$AY148,"NA",0,1))/$C24</f>
        <v>0.38472883597012525</v>
      </c>
      <c r="D117" s="42">
        <f t="shared" si="109"/>
        <v>0.30838514683839319</v>
      </c>
      <c r="E117" s="42">
        <f t="shared" si="109"/>
        <v>0.15226959715478747</v>
      </c>
      <c r="F117" s="42">
        <f t="shared" si="109"/>
        <v>8.2493566359530424E-2</v>
      </c>
      <c r="G117" s="42">
        <f t="shared" si="109"/>
        <v>1.4313404057853103E-2</v>
      </c>
      <c r="H117" s="42">
        <f t="shared" si="109"/>
        <v>1.2884683311845961E-2</v>
      </c>
      <c r="I117" s="42">
        <f t="shared" si="109"/>
        <v>1.2451105048812207E-2</v>
      </c>
      <c r="J117" s="42">
        <f t="shared" si="109"/>
        <v>1.0361938064241752E-2</v>
      </c>
      <c r="K117" s="42">
        <f t="shared" si="109"/>
        <v>7.5638225392409674E-3</v>
      </c>
      <c r="L117" s="42">
        <f t="shared" si="109"/>
        <v>4.59395570719511E-3</v>
      </c>
      <c r="M117" s="42">
        <f t="shared" si="109"/>
        <v>4.0451840717070945E-3</v>
      </c>
      <c r="N117" s="42">
        <f t="shared" si="109"/>
        <v>2.999378198747378E-3</v>
      </c>
      <c r="O117" s="42">
        <f t="shared" si="109"/>
        <v>1.4774752336615818E-3</v>
      </c>
      <c r="P117" s="42">
        <f t="shared" si="109"/>
        <v>8.5413820527995975E-4</v>
      </c>
      <c r="Q117" s="42">
        <f t="shared" si="109"/>
        <v>3.3273088414007218E-4</v>
      </c>
      <c r="R117" s="42">
        <f t="shared" si="109"/>
        <v>9.3454168483994026E-5</v>
      </c>
      <c r="S117" s="42">
        <f t="shared" si="109"/>
        <v>4.8432439820164528E-5</v>
      </c>
      <c r="T117" s="42">
        <f t="shared" si="109"/>
        <v>3.3712007138078464E-5</v>
      </c>
      <c r="U117" s="42">
        <f t="shared" si="109"/>
        <v>3.0869444893771629E-5</v>
      </c>
      <c r="V117" s="42">
        <f t="shared" si="109"/>
        <v>2.9905104762631745E-5</v>
      </c>
      <c r="W117" s="42">
        <f t="shared" si="109"/>
        <v>4.6485826028279697E-6</v>
      </c>
    </row>
    <row r="118" spans="1:26" x14ac:dyDescent="0.15">
      <c r="A118" s="40" t="str">
        <f t="shared" si="89"/>
        <v>Human toxicity, non-cancer - organics</v>
      </c>
      <c r="B118" s="41"/>
      <c r="C118" s="42">
        <f t="shared" ref="C118:W118" si="110">(_xlfn.XLOOKUP(LARGE($B149:$AY149,C$66),$B149:$AY149,$B149:$AY149,"NA",0,1))/$C25</f>
        <v>0.4666065591516409</v>
      </c>
      <c r="D118" s="42">
        <f t="shared" si="110"/>
        <v>0.15714358710843829</v>
      </c>
      <c r="E118" s="42">
        <f t="shared" si="110"/>
        <v>0.12637579776978022</v>
      </c>
      <c r="F118" s="42">
        <f t="shared" si="110"/>
        <v>0.10805275782172921</v>
      </c>
      <c r="G118" s="42">
        <f t="shared" si="110"/>
        <v>6.7087701070206326E-2</v>
      </c>
      <c r="H118" s="42">
        <f t="shared" si="110"/>
        <v>3.0398176373727735E-2</v>
      </c>
      <c r="I118" s="42">
        <f t="shared" si="110"/>
        <v>1.0787917156711032E-2</v>
      </c>
      <c r="J118" s="42">
        <f t="shared" si="110"/>
        <v>9.7880534426351487E-3</v>
      </c>
      <c r="K118" s="42">
        <f t="shared" si="110"/>
        <v>7.7836625614904125E-3</v>
      </c>
      <c r="L118" s="42">
        <f t="shared" si="110"/>
        <v>4.3153655735545865E-3</v>
      </c>
      <c r="M118" s="42">
        <f t="shared" si="110"/>
        <v>4.2301233484398357E-3</v>
      </c>
      <c r="N118" s="42">
        <f t="shared" si="110"/>
        <v>2.2651349326898817E-3</v>
      </c>
      <c r="O118" s="42">
        <f t="shared" si="110"/>
        <v>2.1106370845885873E-3</v>
      </c>
      <c r="P118" s="42">
        <f t="shared" si="110"/>
        <v>1.7554443594171504E-3</v>
      </c>
      <c r="Q118" s="42">
        <f t="shared" si="110"/>
        <v>6.061091369228413E-4</v>
      </c>
      <c r="R118" s="42">
        <f t="shared" si="110"/>
        <v>4.5575551929865986E-4</v>
      </c>
      <c r="S118" s="42">
        <f t="shared" si="110"/>
        <v>1.1714518449239001E-4</v>
      </c>
      <c r="T118" s="42">
        <f t="shared" si="110"/>
        <v>7.1435847098715564E-5</v>
      </c>
      <c r="U118" s="42">
        <f t="shared" si="110"/>
        <v>2.6819954369071291E-5</v>
      </c>
      <c r="V118" s="42">
        <f t="shared" si="110"/>
        <v>1.4740841772098602E-5</v>
      </c>
      <c r="W118" s="42">
        <f t="shared" si="110"/>
        <v>5.0202752889329807E-6</v>
      </c>
    </row>
    <row r="119" spans="1:26" x14ac:dyDescent="0.15">
      <c r="A119" s="40" t="str">
        <f t="shared" si="89"/>
        <v>Ionising radiation</v>
      </c>
      <c r="B119" s="41"/>
      <c r="C119" s="42">
        <f t="shared" ref="C119:W119" si="111">(_xlfn.XLOOKUP(LARGE($B150:$AY150,C$66),$B150:$AY150,$B150:$AY150,"NA",0,1))/$C26</f>
        <v>0.3353102016028599</v>
      </c>
      <c r="D119" s="42">
        <f t="shared" si="111"/>
        <v>0.14021690945565085</v>
      </c>
      <c r="E119" s="42">
        <f t="shared" si="111"/>
        <v>0.13919327176973409</v>
      </c>
      <c r="F119" s="42">
        <f t="shared" si="111"/>
        <v>0.11276326485365887</v>
      </c>
      <c r="G119" s="42">
        <f t="shared" si="111"/>
        <v>8.943805640779233E-2</v>
      </c>
      <c r="H119" s="42">
        <f t="shared" si="111"/>
        <v>5.4986503488661451E-2</v>
      </c>
      <c r="I119" s="42">
        <f t="shared" si="111"/>
        <v>4.5073673555677513E-2</v>
      </c>
      <c r="J119" s="42">
        <f t="shared" si="111"/>
        <v>3.4340416510728021E-2</v>
      </c>
      <c r="K119" s="42">
        <f t="shared" si="111"/>
        <v>2.1665798086384077E-2</v>
      </c>
      <c r="L119" s="42">
        <f t="shared" si="111"/>
        <v>1.0758570222502005E-2</v>
      </c>
      <c r="M119" s="42">
        <f t="shared" si="111"/>
        <v>7.4316268209907218E-3</v>
      </c>
      <c r="N119" s="42">
        <f t="shared" si="111"/>
        <v>3.0039457206358635E-3</v>
      </c>
      <c r="O119" s="42">
        <f t="shared" si="111"/>
        <v>2.3086392034295518E-3</v>
      </c>
      <c r="P119" s="42">
        <f t="shared" si="111"/>
        <v>1.1762148736077823E-3</v>
      </c>
      <c r="Q119" s="42">
        <f t="shared" si="111"/>
        <v>1.0052041200434827E-3</v>
      </c>
      <c r="R119" s="42">
        <f t="shared" si="111"/>
        <v>8.3605830395745435E-4</v>
      </c>
      <c r="S119" s="42">
        <f t="shared" si="111"/>
        <v>3.4250115419087382E-4</v>
      </c>
      <c r="T119" s="42">
        <f t="shared" si="111"/>
        <v>1.2153171993868309E-4</v>
      </c>
      <c r="U119" s="42">
        <f t="shared" si="111"/>
        <v>1.3182648935253917E-5</v>
      </c>
      <c r="V119" s="42">
        <f t="shared" si="111"/>
        <v>8.7520310538634164E-6</v>
      </c>
      <c r="W119" s="42">
        <f t="shared" si="111"/>
        <v>5.6774495673385828E-6</v>
      </c>
    </row>
    <row r="120" spans="1:26" x14ac:dyDescent="0.15">
      <c r="A120" s="40" t="str">
        <f t="shared" si="89"/>
        <v>Land use</v>
      </c>
      <c r="B120" s="41"/>
      <c r="C120" s="42">
        <f t="shared" ref="C120:W120" si="112">(_xlfn.XLOOKUP(LARGE($B151:$AY151,C$66),$B151:$AY151,$B151:$AY151,"NA",0,1))/$C27</f>
        <v>0.37898980311707325</v>
      </c>
      <c r="D120" s="42">
        <f t="shared" si="112"/>
        <v>0.31279508429070207</v>
      </c>
      <c r="E120" s="42">
        <f t="shared" si="112"/>
        <v>0.14550462538564954</v>
      </c>
      <c r="F120" s="42">
        <f t="shared" si="112"/>
        <v>6.3390922425745691E-2</v>
      </c>
      <c r="G120" s="42">
        <f t="shared" si="112"/>
        <v>3.5749919989044879E-2</v>
      </c>
      <c r="H120" s="42">
        <f t="shared" si="112"/>
        <v>2.9512288228528995E-2</v>
      </c>
      <c r="I120" s="42">
        <f t="shared" si="112"/>
        <v>1.5370469151453034E-2</v>
      </c>
      <c r="J120" s="42">
        <f t="shared" si="112"/>
        <v>6.9806415785922784E-3</v>
      </c>
      <c r="K120" s="42">
        <f t="shared" si="112"/>
        <v>4.8493457096177237E-3</v>
      </c>
      <c r="L120" s="42">
        <f t="shared" si="112"/>
        <v>2.1526471961798785E-3</v>
      </c>
      <c r="M120" s="42">
        <f t="shared" si="112"/>
        <v>1.7545868797305979E-3</v>
      </c>
      <c r="N120" s="42">
        <f t="shared" si="112"/>
        <v>7.404708062445284E-4</v>
      </c>
      <c r="O120" s="42">
        <f t="shared" si="112"/>
        <v>6.7295533155595764E-4</v>
      </c>
      <c r="P120" s="42">
        <f t="shared" si="112"/>
        <v>5.9549097995278868E-4</v>
      </c>
      <c r="Q120" s="42">
        <f t="shared" si="112"/>
        <v>5.2284896273102328E-4</v>
      </c>
      <c r="R120" s="42">
        <f t="shared" si="112"/>
        <v>1.8353503365363622E-4</v>
      </c>
      <c r="S120" s="42">
        <f t="shared" si="112"/>
        <v>8.8799097877048847E-5</v>
      </c>
      <c r="T120" s="42">
        <f t="shared" si="112"/>
        <v>7.1979568298217943E-5</v>
      </c>
      <c r="U120" s="42">
        <f t="shared" si="112"/>
        <v>5.4598472392720516E-5</v>
      </c>
      <c r="V120" s="42">
        <f t="shared" si="112"/>
        <v>1.0326016026199655E-5</v>
      </c>
      <c r="W120" s="42">
        <f t="shared" si="112"/>
        <v>8.6617789497589064E-6</v>
      </c>
    </row>
    <row r="121" spans="1:26" x14ac:dyDescent="0.15">
      <c r="A121" s="40" t="str">
        <f t="shared" si="89"/>
        <v>Ozone depletion</v>
      </c>
      <c r="B121" s="41"/>
      <c r="C121" s="42">
        <f t="shared" ref="C121:W121" si="113">(_xlfn.XLOOKUP(LARGE($B152:$AY152,C$66),$B152:$AY152,$B152:$AY152,"NA",0,1))/$C28</f>
        <v>0.98382864448889329</v>
      </c>
      <c r="D121" s="42">
        <f t="shared" si="113"/>
        <v>8.351450995863716E-3</v>
      </c>
      <c r="E121" s="42">
        <f t="shared" si="113"/>
        <v>5.6854482122572526E-3</v>
      </c>
      <c r="F121" s="42">
        <f t="shared" si="113"/>
        <v>1.576044121969217E-3</v>
      </c>
      <c r="G121" s="42">
        <f t="shared" si="113"/>
        <v>2.8526726608568042E-4</v>
      </c>
      <c r="H121" s="42">
        <f t="shared" si="113"/>
        <v>1.6737290028792282E-4</v>
      </c>
      <c r="I121" s="42">
        <f t="shared" si="113"/>
        <v>4.2961052882382227E-5</v>
      </c>
      <c r="J121" s="42">
        <f t="shared" si="113"/>
        <v>1.9784799352244067E-5</v>
      </c>
      <c r="K121" s="42">
        <f t="shared" si="113"/>
        <v>1.634126741514861E-5</v>
      </c>
      <c r="L121" s="42">
        <f t="shared" si="113"/>
        <v>1.3141743647629261E-5</v>
      </c>
      <c r="M121" s="42">
        <f t="shared" si="113"/>
        <v>5.4238262570585693E-6</v>
      </c>
      <c r="N121" s="42">
        <f t="shared" si="113"/>
        <v>5.2319421555087123E-6</v>
      </c>
      <c r="O121" s="42">
        <f t="shared" si="113"/>
        <v>1.2806731665919716E-6</v>
      </c>
      <c r="P121" s="42">
        <f t="shared" si="113"/>
        <v>1.1121885159044839E-6</v>
      </c>
      <c r="Q121" s="42">
        <f t="shared" si="113"/>
        <v>1.5611668393367034E-7</v>
      </c>
      <c r="R121" s="42">
        <f t="shared" si="113"/>
        <v>1.1439023926123546E-7</v>
      </c>
      <c r="S121" s="42">
        <f t="shared" si="113"/>
        <v>1.1110642820399722E-7</v>
      </c>
      <c r="T121" s="42">
        <f t="shared" si="113"/>
        <v>1.1098048313862201E-7</v>
      </c>
      <c r="U121" s="42">
        <f t="shared" si="113"/>
        <v>9.8440645911689874E-10</v>
      </c>
      <c r="V121" s="42">
        <f t="shared" si="113"/>
        <v>6.4471282949130981E-10</v>
      </c>
      <c r="W121" s="42">
        <f t="shared" si="113"/>
        <v>2.9829645314674389E-10</v>
      </c>
    </row>
    <row r="122" spans="1:26" x14ac:dyDescent="0.15">
      <c r="A122" s="40" t="str">
        <f t="shared" si="89"/>
        <v>Photochemical ozone formation</v>
      </c>
      <c r="B122" s="41"/>
      <c r="C122" s="42">
        <f t="shared" ref="C122:W122" si="114">(_xlfn.XLOOKUP(LARGE($B153:$AY153,C$66),$B153:$AY153,$B153:$AY153,"NA",0,1))/$C29</f>
        <v>0.86455059162245063</v>
      </c>
      <c r="D122" s="42">
        <f t="shared" si="114"/>
        <v>4.0647614411336137E-2</v>
      </c>
      <c r="E122" s="42">
        <f t="shared" si="114"/>
        <v>3.6677285036221509E-2</v>
      </c>
      <c r="F122" s="42">
        <f t="shared" si="114"/>
        <v>1.6421068734350966E-2</v>
      </c>
      <c r="G122" s="42">
        <f t="shared" si="114"/>
        <v>9.1457867779695789E-3</v>
      </c>
      <c r="H122" s="42">
        <f t="shared" si="114"/>
        <v>7.2365330915257651E-3</v>
      </c>
      <c r="I122" s="42">
        <f t="shared" si="114"/>
        <v>4.8495939529955316E-3</v>
      </c>
      <c r="J122" s="42">
        <f t="shared" si="114"/>
        <v>4.246393296532501E-3</v>
      </c>
      <c r="K122" s="42">
        <f t="shared" si="114"/>
        <v>3.4520603442247774E-3</v>
      </c>
      <c r="L122" s="42">
        <f t="shared" si="114"/>
        <v>3.2888150709823169E-3</v>
      </c>
      <c r="M122" s="42">
        <f t="shared" si="114"/>
        <v>2.80700471198591E-3</v>
      </c>
      <c r="N122" s="42">
        <f t="shared" si="114"/>
        <v>2.2780681150137037E-3</v>
      </c>
      <c r="O122" s="42">
        <f t="shared" si="114"/>
        <v>1.9586870064009811E-3</v>
      </c>
      <c r="P122" s="42">
        <f t="shared" si="114"/>
        <v>1.832035873867982E-3</v>
      </c>
      <c r="Q122" s="42">
        <f t="shared" si="114"/>
        <v>1.6788157755544438E-4</v>
      </c>
      <c r="R122" s="42">
        <f t="shared" si="114"/>
        <v>1.4975191619413997E-4</v>
      </c>
      <c r="S122" s="42">
        <f t="shared" si="114"/>
        <v>1.4701522162294158E-4</v>
      </c>
      <c r="T122" s="42">
        <f t="shared" si="114"/>
        <v>5.4892190837106665E-5</v>
      </c>
      <c r="U122" s="42">
        <f t="shared" si="114"/>
        <v>3.9858043323233486E-5</v>
      </c>
      <c r="V122" s="42">
        <f t="shared" si="114"/>
        <v>3.9268790688803403E-5</v>
      </c>
      <c r="W122" s="42">
        <f t="shared" si="114"/>
        <v>9.794213920001616E-6</v>
      </c>
    </row>
    <row r="123" spans="1:26" x14ac:dyDescent="0.15">
      <c r="A123" s="40" t="str">
        <f t="shared" si="89"/>
        <v>Resource use, fossils</v>
      </c>
      <c r="B123" s="41"/>
      <c r="C123" s="42">
        <f t="shared" ref="C123:W123" si="115">(_xlfn.XLOOKUP(LARGE($B154:$AY154,C$66),$B154:$AY154,$B154:$AY154,"NA",0,1))/$C30</f>
        <v>0.42828897484441691</v>
      </c>
      <c r="D123" s="42">
        <f t="shared" si="115"/>
        <v>0.18667351631909665</v>
      </c>
      <c r="E123" s="42">
        <f t="shared" si="115"/>
        <v>0.10111104855616383</v>
      </c>
      <c r="F123" s="42">
        <f t="shared" si="115"/>
        <v>8.9489707692680567E-2</v>
      </c>
      <c r="G123" s="42">
        <f t="shared" si="115"/>
        <v>7.1968150248766016E-2</v>
      </c>
      <c r="H123" s="42">
        <f t="shared" si="115"/>
        <v>3.3095881763917902E-2</v>
      </c>
      <c r="I123" s="42">
        <f t="shared" si="115"/>
        <v>3.288063741490195E-2</v>
      </c>
      <c r="J123" s="42">
        <f t="shared" si="115"/>
        <v>2.6543251553909211E-2</v>
      </c>
      <c r="K123" s="42">
        <f t="shared" si="115"/>
        <v>1.7341081837725109E-2</v>
      </c>
      <c r="L123" s="42">
        <f t="shared" si="115"/>
        <v>3.1627736672018513E-3</v>
      </c>
      <c r="M123" s="42">
        <f t="shared" si="115"/>
        <v>2.4498208009947034E-3</v>
      </c>
      <c r="N123" s="42">
        <f t="shared" si="115"/>
        <v>2.4024362318813813E-3</v>
      </c>
      <c r="O123" s="42">
        <f t="shared" si="115"/>
        <v>1.9508442091118166E-3</v>
      </c>
      <c r="P123" s="42">
        <f t="shared" si="115"/>
        <v>9.4050438136812306E-4</v>
      </c>
      <c r="Q123" s="42">
        <f t="shared" si="115"/>
        <v>6.7877893368424526E-4</v>
      </c>
      <c r="R123" s="42">
        <f t="shared" si="115"/>
        <v>6.2123326221568027E-4</v>
      </c>
      <c r="S123" s="42">
        <f t="shared" si="115"/>
        <v>2.5183115663350943E-4</v>
      </c>
      <c r="T123" s="42">
        <f t="shared" si="115"/>
        <v>1.2057585524455554E-4</v>
      </c>
      <c r="U123" s="42">
        <f t="shared" si="115"/>
        <v>1.4477581413451389E-5</v>
      </c>
      <c r="V123" s="42">
        <f t="shared" si="115"/>
        <v>1.4473688672594158E-5</v>
      </c>
      <c r="W123" s="42">
        <f t="shared" si="115"/>
        <v>0</v>
      </c>
    </row>
    <row r="124" spans="1:26" x14ac:dyDescent="0.15">
      <c r="A124" s="40" t="str">
        <f t="shared" si="89"/>
        <v>Resource use, minerals and metals</v>
      </c>
      <c r="B124" s="41"/>
      <c r="C124" s="42">
        <f t="shared" ref="C124:W124" si="116">(_xlfn.XLOOKUP(LARGE($B155:$AY155,C$66),$B155:$AY155,$B155:$AY155,"NA",0,1))/$C31</f>
        <v>0.75473854470769808</v>
      </c>
      <c r="D124" s="42">
        <f t="shared" si="116"/>
        <v>0.19749148861698032</v>
      </c>
      <c r="E124" s="42">
        <f t="shared" si="116"/>
        <v>1.2744137088439897E-2</v>
      </c>
      <c r="F124" s="42">
        <f t="shared" si="116"/>
        <v>9.5008923088352182E-3</v>
      </c>
      <c r="G124" s="42">
        <f t="shared" si="116"/>
        <v>7.2836221792534472E-3</v>
      </c>
      <c r="H124" s="42">
        <f t="shared" si="116"/>
        <v>4.9948712260095545E-3</v>
      </c>
      <c r="I124" s="42">
        <f t="shared" si="116"/>
        <v>4.1110633365668359E-3</v>
      </c>
      <c r="J124" s="42">
        <f t="shared" si="116"/>
        <v>2.1303998683236251E-3</v>
      </c>
      <c r="K124" s="42">
        <f t="shared" si="116"/>
        <v>1.9520057367044851E-3</v>
      </c>
      <c r="L124" s="42">
        <f t="shared" si="116"/>
        <v>1.8229049226426704E-3</v>
      </c>
      <c r="M124" s="42">
        <f t="shared" si="116"/>
        <v>1.7132801175644037E-3</v>
      </c>
      <c r="N124" s="42">
        <f t="shared" si="116"/>
        <v>9.2561223584027724E-4</v>
      </c>
      <c r="O124" s="42">
        <f t="shared" si="116"/>
        <v>2.480822410661937E-4</v>
      </c>
      <c r="P124" s="42">
        <f t="shared" si="116"/>
        <v>1.2118576140175707E-4</v>
      </c>
      <c r="Q124" s="42">
        <f t="shared" si="116"/>
        <v>1.0330534443564744E-4</v>
      </c>
      <c r="R124" s="42">
        <f t="shared" si="116"/>
        <v>5.3294127222718534E-5</v>
      </c>
      <c r="S124" s="42">
        <f t="shared" si="116"/>
        <v>3.1849132770941024E-5</v>
      </c>
      <c r="T124" s="42">
        <f t="shared" si="116"/>
        <v>1.5114236424927267E-5</v>
      </c>
      <c r="U124" s="42">
        <f t="shared" si="116"/>
        <v>1.0251462121884339E-5</v>
      </c>
      <c r="V124" s="42">
        <f t="shared" si="116"/>
        <v>4.5733425427655173E-6</v>
      </c>
      <c r="W124" s="42">
        <f t="shared" si="116"/>
        <v>3.522007154344597E-6</v>
      </c>
    </row>
    <row r="125" spans="1:26" x14ac:dyDescent="0.15">
      <c r="A125" s="40" t="str">
        <f t="shared" si="89"/>
        <v>Water use</v>
      </c>
      <c r="B125" s="41"/>
      <c r="C125" s="42" t="e">
        <f t="shared" ref="C125:W125" si="117">(_xlfn.XLOOKUP(LARGE($B156:$AY156,C$66),$B156:$AY156,$B156:$AY156,"NA",0,1))/$C32</f>
        <v>#DIV/0!</v>
      </c>
      <c r="D125" s="42" t="e">
        <f t="shared" si="117"/>
        <v>#DIV/0!</v>
      </c>
      <c r="E125" s="42" t="e">
        <f t="shared" si="117"/>
        <v>#DIV/0!</v>
      </c>
      <c r="F125" s="42" t="e">
        <f t="shared" si="117"/>
        <v>#DIV/0!</v>
      </c>
      <c r="G125" s="42" t="e">
        <f t="shared" si="117"/>
        <v>#DIV/0!</v>
      </c>
      <c r="H125" s="42" t="e">
        <f t="shared" si="117"/>
        <v>#DIV/0!</v>
      </c>
      <c r="I125" s="42" t="e">
        <f t="shared" si="117"/>
        <v>#DIV/0!</v>
      </c>
      <c r="J125" s="42" t="e">
        <f t="shared" si="117"/>
        <v>#DIV/0!</v>
      </c>
      <c r="K125" s="42" t="e">
        <f t="shared" si="117"/>
        <v>#DIV/0!</v>
      </c>
      <c r="L125" s="42" t="e">
        <f t="shared" si="117"/>
        <v>#DIV/0!</v>
      </c>
      <c r="M125" s="42" t="e">
        <f t="shared" si="117"/>
        <v>#DIV/0!</v>
      </c>
      <c r="N125" s="42" t="e">
        <f t="shared" si="117"/>
        <v>#DIV/0!</v>
      </c>
      <c r="O125" s="42" t="e">
        <f t="shared" si="117"/>
        <v>#DIV/0!</v>
      </c>
      <c r="P125" s="42" t="e">
        <f t="shared" si="117"/>
        <v>#DIV/0!</v>
      </c>
      <c r="Q125" s="42" t="e">
        <f t="shared" si="117"/>
        <v>#DIV/0!</v>
      </c>
      <c r="R125" s="42" t="e">
        <f t="shared" si="117"/>
        <v>#DIV/0!</v>
      </c>
      <c r="S125" s="42" t="e">
        <f t="shared" si="117"/>
        <v>#DIV/0!</v>
      </c>
      <c r="T125" s="42" t="e">
        <f t="shared" si="117"/>
        <v>#DIV/0!</v>
      </c>
      <c r="U125" s="42" t="e">
        <f t="shared" si="117"/>
        <v>#DIV/0!</v>
      </c>
      <c r="V125" s="42" t="e">
        <f t="shared" si="117"/>
        <v>#DIV/0!</v>
      </c>
      <c r="W125" s="42" t="e">
        <f t="shared" si="117"/>
        <v>#DIV/0!</v>
      </c>
    </row>
    <row r="126" spans="1:26" x14ac:dyDescent="0.15">
      <c r="H126" s="2"/>
      <c r="I126" s="2"/>
      <c r="J126" s="2"/>
      <c r="K126" s="2"/>
      <c r="L126" s="2"/>
      <c r="M126" s="2"/>
      <c r="N126" s="2"/>
      <c r="O126" s="2"/>
      <c r="P126" s="2"/>
    </row>
    <row r="127" spans="1:26" ht="70" x14ac:dyDescent="0.15">
      <c r="A127" s="43" t="s">
        <v>59</v>
      </c>
      <c r="B127" s="44" t="str">
        <f>E174</f>
        <v>Fishing - fuel use</v>
      </c>
      <c r="C127" s="44" t="str">
        <f t="shared" ref="C127:W127" si="118">F174</f>
        <v>Fishing - antifouling produstion and emission</v>
      </c>
      <c r="D127" s="44" t="str">
        <f t="shared" si="118"/>
        <v>Fishing - vessel, construction and EoL</v>
      </c>
      <c r="E127" s="44" t="str">
        <f t="shared" si="118"/>
        <v>Fishing gear production and loss to sea</v>
      </c>
      <c r="F127" s="44" t="str">
        <f t="shared" si="118"/>
        <v>Fishing gear waste handling</v>
      </c>
      <c r="G127" s="44" t="str">
        <f t="shared" si="118"/>
        <v>Fishing - refrigerant production and emissions</v>
      </c>
      <c r="H127" s="44" t="str">
        <f t="shared" si="118"/>
        <v>Fishing - Bait</v>
      </c>
      <c r="I127" s="44" t="str">
        <f t="shared" si="118"/>
        <v>Preparation - energy use</v>
      </c>
      <c r="J127" s="44" t="str">
        <f t="shared" si="118"/>
        <v>Preparation - materials, infrastructure and waste</v>
      </c>
      <c r="K127" s="44" t="str">
        <f t="shared" si="118"/>
        <v>Storing and redistribution centre</v>
      </c>
      <c r="L127" s="44" t="str">
        <f t="shared" si="118"/>
        <v>Transport packaging cardboard</v>
      </c>
      <c r="M127" s="44" t="str">
        <f t="shared" si="118"/>
        <v>Transport packaging EPS</v>
      </c>
      <c r="N127" s="44" t="str">
        <f t="shared" si="118"/>
        <v>Transport packaging Europallet</v>
      </c>
      <c r="O127" s="44" t="str">
        <f t="shared" si="118"/>
        <v>Packaging - consumer packaging</v>
      </c>
      <c r="P127" s="44" t="str">
        <f t="shared" si="118"/>
        <v>Transport - landing-preparation</v>
      </c>
      <c r="Q127" s="44" t="str">
        <f t="shared" si="118"/>
        <v>Transport preparation-retailer</v>
      </c>
      <c r="R127" s="44" t="str">
        <f t="shared" si="118"/>
        <v>Retailer energy use and refrigeration</v>
      </c>
      <c r="S127" s="44" t="str">
        <f t="shared" si="118"/>
        <v>Transport retailer to consumer</v>
      </c>
      <c r="T127" s="44" t="str">
        <f t="shared" si="118"/>
        <v>Consumption preparation of fish</v>
      </c>
      <c r="U127" s="44" t="str">
        <f t="shared" si="118"/>
        <v>EoL - Fish waste handling up to retailer</v>
      </c>
      <c r="V127" s="44" t="str">
        <f t="shared" si="118"/>
        <v>EoL - Fish waste handling retailer and consumer</v>
      </c>
      <c r="W127" s="44" t="str">
        <f t="shared" si="118"/>
        <v>EoL - Fish waste handling retailer and consumer</v>
      </c>
      <c r="X127" s="44"/>
      <c r="Y127" s="44"/>
      <c r="Z127" s="44"/>
    </row>
    <row r="128" spans="1:26" x14ac:dyDescent="0.15">
      <c r="A128" s="45" t="str">
        <f t="shared" ref="A128:A156" si="119">A175</f>
        <v>Acidification</v>
      </c>
      <c r="B128" s="45">
        <f t="shared" ref="B128:B146" si="120">ABS(E175)</f>
        <v>2.8568375E-2</v>
      </c>
      <c r="C128" s="45">
        <f t="shared" ref="C128:C156" si="121">ABS(F175)</f>
        <v>0</v>
      </c>
      <c r="D128" s="45">
        <f t="shared" ref="D128:D156" si="122">ABS(G175)</f>
        <v>4.2807315999999996E-3</v>
      </c>
      <c r="E128" s="45">
        <f t="shared" ref="E128:E156" si="123">ABS(H175)</f>
        <v>3.3898117E-4</v>
      </c>
      <c r="F128" s="45">
        <f t="shared" ref="F128:F156" si="124">ABS(I175)</f>
        <v>4.5320876000000001E-6</v>
      </c>
      <c r="G128" s="45">
        <f t="shared" ref="G128:G156" si="125">ABS(J175)</f>
        <v>1.8891709E-4</v>
      </c>
      <c r="H128" s="45">
        <f t="shared" ref="H128:H156" si="126">ABS(K175)</f>
        <v>1.6025090999999999E-4</v>
      </c>
      <c r="I128" s="45">
        <f t="shared" ref="I128:I156" si="127">ABS(L175)</f>
        <v>1.4288826E-3</v>
      </c>
      <c r="J128" s="45">
        <f t="shared" ref="J128:J156" si="128">ABS(M175)</f>
        <v>1.7141442E-4</v>
      </c>
      <c r="K128" s="45">
        <f t="shared" ref="K128:K156" si="129">ABS(N175)</f>
        <v>3.5314651E-6</v>
      </c>
      <c r="L128" s="45">
        <f t="shared" ref="L128:L156" si="130">ABS(O175)</f>
        <v>2.3907554999999999E-4</v>
      </c>
      <c r="M128" s="45">
        <f t="shared" ref="M128:M156" si="131">ABS(P175)</f>
        <v>1.3650823E-4</v>
      </c>
      <c r="N128" s="45">
        <f t="shared" ref="N128:N156" si="132">ABS(Q175)</f>
        <v>2.0411079000000001E-6</v>
      </c>
      <c r="O128" s="45">
        <f t="shared" ref="O128:O156" si="133">ABS(R175)</f>
        <v>3.5105704999999999E-3</v>
      </c>
      <c r="P128" s="45">
        <f t="shared" ref="P128:P156" si="134">ABS(S175)</f>
        <v>4.2636779999999999E-7</v>
      </c>
      <c r="Q128" s="45">
        <f t="shared" ref="Q128:Q156" si="135">ABS(T175)</f>
        <v>8.5928883000000007E-6</v>
      </c>
      <c r="R128" s="45">
        <f t="shared" ref="R128:R156" si="136">ABS(U175)</f>
        <v>2.4556600000000001E-4</v>
      </c>
      <c r="S128" s="45">
        <f t="shared" ref="S128:S156" si="137">ABS(V175)</f>
        <v>3.0709354000000002E-6</v>
      </c>
      <c r="T128" s="45">
        <f t="shared" ref="T128:T156" si="138">ABS(W175)</f>
        <v>8.3293186E-4</v>
      </c>
      <c r="U128" s="45">
        <f t="shared" ref="U128:U156" si="139">ABS(X175)</f>
        <v>2.7963397999999998E-4</v>
      </c>
      <c r="V128" s="45">
        <f t="shared" ref="V128:V156" si="140">ABS(Y175)</f>
        <v>4.9959068000000005E-4</v>
      </c>
      <c r="W128" s="45">
        <f t="shared" ref="W128:W156" si="141">ABS(Z175)</f>
        <v>6.2122234999999995E-4</v>
      </c>
      <c r="X128" s="45"/>
      <c r="Y128" s="45"/>
      <c r="Z128" s="45"/>
    </row>
    <row r="129" spans="1:26" x14ac:dyDescent="0.15">
      <c r="A129" s="45" t="str">
        <f t="shared" si="119"/>
        <v>Climate change</v>
      </c>
      <c r="B129" s="45">
        <f t="shared" si="120"/>
        <v>2.5309677000000002</v>
      </c>
      <c r="C129" s="45">
        <f t="shared" si="121"/>
        <v>0</v>
      </c>
      <c r="D129" s="45">
        <f t="shared" si="122"/>
        <v>0.35990404999999998</v>
      </c>
      <c r="E129" s="45">
        <f t="shared" si="123"/>
        <v>8.6998390999999994E-2</v>
      </c>
      <c r="F129" s="45">
        <f t="shared" si="124"/>
        <v>7.9118355000000005E-3</v>
      </c>
      <c r="G129" s="45">
        <f t="shared" si="125"/>
        <v>0.24705974999999999</v>
      </c>
      <c r="H129" s="45">
        <f t="shared" si="126"/>
        <v>1.4197163E-2</v>
      </c>
      <c r="I129" s="45">
        <f t="shared" si="127"/>
        <v>0.47259076999999999</v>
      </c>
      <c r="J129" s="45">
        <f t="shared" si="128"/>
        <v>4.6054024999999998E-2</v>
      </c>
      <c r="K129" s="45">
        <f t="shared" si="129"/>
        <v>1.4510297E-3</v>
      </c>
      <c r="L129" s="45">
        <f t="shared" si="130"/>
        <v>3.2101923999999997E-2</v>
      </c>
      <c r="M129" s="45">
        <f t="shared" si="131"/>
        <v>0.15313135</v>
      </c>
      <c r="N129" s="45">
        <f t="shared" si="132"/>
        <v>3.1520125999999998E-3</v>
      </c>
      <c r="O129" s="45">
        <f t="shared" si="133"/>
        <v>1.0595387000000001</v>
      </c>
      <c r="P129" s="45">
        <f t="shared" si="134"/>
        <v>7.4766415000000004E-5</v>
      </c>
      <c r="Q129" s="45">
        <f t="shared" si="135"/>
        <v>1.3527353E-3</v>
      </c>
      <c r="R129" s="45">
        <f t="shared" si="136"/>
        <v>0.50622422</v>
      </c>
      <c r="S129" s="45">
        <f t="shared" si="137"/>
        <v>7.1455582000000005E-4</v>
      </c>
      <c r="T129" s="45">
        <f t="shared" si="138"/>
        <v>0.21510660000000001</v>
      </c>
      <c r="U129" s="45">
        <f t="shared" si="139"/>
        <v>0.1831614</v>
      </c>
      <c r="V129" s="45">
        <f t="shared" si="140"/>
        <v>1.0730503000000001E-2</v>
      </c>
      <c r="W129" s="45">
        <f t="shared" si="141"/>
        <v>1.3342980000000001E-2</v>
      </c>
      <c r="X129" s="45"/>
      <c r="Y129" s="45"/>
      <c r="Z129" s="45"/>
    </row>
    <row r="130" spans="1:26" x14ac:dyDescent="0.15">
      <c r="A130" s="45" t="str">
        <f t="shared" si="119"/>
        <v>Climate change - Biogenic</v>
      </c>
      <c r="B130" s="45">
        <f t="shared" si="120"/>
        <v>4.4244515999999996E-3</v>
      </c>
      <c r="C130" s="45">
        <f t="shared" si="121"/>
        <v>0</v>
      </c>
      <c r="D130" s="45">
        <f t="shared" si="122"/>
        <v>1.7837562999999999E-3</v>
      </c>
      <c r="E130" s="45">
        <f t="shared" si="123"/>
        <v>8.6811986000000002E-4</v>
      </c>
      <c r="F130" s="45">
        <f t="shared" si="124"/>
        <v>3.8411356999999999E-6</v>
      </c>
      <c r="G130" s="45">
        <f t="shared" si="125"/>
        <v>1.0928508000000001E-5</v>
      </c>
      <c r="H130" s="45">
        <f t="shared" si="126"/>
        <v>2.4818436000000001E-5</v>
      </c>
      <c r="I130" s="45">
        <f t="shared" si="127"/>
        <v>1.6258485E-3</v>
      </c>
      <c r="J130" s="45">
        <f t="shared" si="128"/>
        <v>1.0557019000000001E-2</v>
      </c>
      <c r="K130" s="45">
        <f t="shared" si="129"/>
        <v>4.0527638000000004E-6</v>
      </c>
      <c r="L130" s="45">
        <f t="shared" si="130"/>
        <v>1.4930516000000001E-4</v>
      </c>
      <c r="M130" s="45">
        <f t="shared" si="131"/>
        <v>2.0392955999999999E-5</v>
      </c>
      <c r="N130" s="45">
        <f t="shared" si="132"/>
        <v>2.2670038999999998E-6</v>
      </c>
      <c r="O130" s="45">
        <f t="shared" si="133"/>
        <v>9.1405947999999998E-4</v>
      </c>
      <c r="P130" s="45">
        <f t="shared" si="134"/>
        <v>1.7298102E-7</v>
      </c>
      <c r="Q130" s="45">
        <f t="shared" si="135"/>
        <v>1.4572567000000001E-7</v>
      </c>
      <c r="R130" s="45">
        <f t="shared" si="136"/>
        <v>7.2236455000000005E-4</v>
      </c>
      <c r="S130" s="45">
        <f t="shared" si="137"/>
        <v>7.6495614000000002E-7</v>
      </c>
      <c r="T130" s="45">
        <f t="shared" si="138"/>
        <v>4.4049688999999999E-4</v>
      </c>
      <c r="U130" s="45">
        <f t="shared" si="139"/>
        <v>2.0011673999999999E-4</v>
      </c>
      <c r="V130" s="45">
        <f t="shared" si="140"/>
        <v>0.37157945999999997</v>
      </c>
      <c r="W130" s="45">
        <f t="shared" si="141"/>
        <v>0.46204518</v>
      </c>
      <c r="X130" s="45"/>
      <c r="Y130" s="45"/>
      <c r="Z130" s="45"/>
    </row>
    <row r="131" spans="1:26" x14ac:dyDescent="0.15">
      <c r="A131" s="45" t="str">
        <f t="shared" si="119"/>
        <v>Climate change - Fossil</v>
      </c>
      <c r="B131" s="45">
        <f t="shared" si="120"/>
        <v>2.5086841</v>
      </c>
      <c r="C131" s="45">
        <f t="shared" si="121"/>
        <v>0</v>
      </c>
      <c r="D131" s="45">
        <f t="shared" si="122"/>
        <v>0.32307371000000001</v>
      </c>
      <c r="E131" s="45">
        <f t="shared" si="123"/>
        <v>8.6102003999999996E-2</v>
      </c>
      <c r="F131" s="45">
        <f t="shared" si="124"/>
        <v>7.9164373000000007E-3</v>
      </c>
      <c r="G131" s="45">
        <f t="shared" si="125"/>
        <v>0.24704461</v>
      </c>
      <c r="H131" s="45">
        <f t="shared" si="126"/>
        <v>1.4072166000000001E-2</v>
      </c>
      <c r="I131" s="45">
        <f t="shared" si="127"/>
        <v>0.47049739000000002</v>
      </c>
      <c r="J131" s="45">
        <f t="shared" si="128"/>
        <v>3.5452220999999999E-2</v>
      </c>
      <c r="K131" s="45">
        <f t="shared" si="129"/>
        <v>1.4458328E-3</v>
      </c>
      <c r="L131" s="45">
        <f t="shared" si="130"/>
        <v>3.1638624999999997E-2</v>
      </c>
      <c r="M131" s="45">
        <f t="shared" si="131"/>
        <v>0.15313961000000001</v>
      </c>
      <c r="N131" s="45">
        <f t="shared" si="132"/>
        <v>3.1588947E-3</v>
      </c>
      <c r="O131" s="45">
        <f t="shared" si="133"/>
        <v>1.0583362000000001</v>
      </c>
      <c r="P131" s="45">
        <f t="shared" si="134"/>
        <v>7.4235328999999996E-5</v>
      </c>
      <c r="Q131" s="45">
        <f t="shared" si="135"/>
        <v>1.3521239999999999E-3</v>
      </c>
      <c r="R131" s="45">
        <f t="shared" si="136"/>
        <v>0.50542165999999999</v>
      </c>
      <c r="S131" s="45">
        <f t="shared" si="137"/>
        <v>7.1065718999999996E-4</v>
      </c>
      <c r="T131" s="45">
        <f t="shared" si="138"/>
        <v>0.20801185</v>
      </c>
      <c r="U131" s="45">
        <f t="shared" si="139"/>
        <v>0.18290828000000001</v>
      </c>
      <c r="V131" s="45">
        <f t="shared" si="140"/>
        <v>0.36080409000000002</v>
      </c>
      <c r="W131" s="45">
        <f t="shared" si="141"/>
        <v>0.44864641</v>
      </c>
      <c r="X131" s="45"/>
      <c r="Y131" s="45"/>
      <c r="Z131" s="45"/>
    </row>
    <row r="132" spans="1:26" x14ac:dyDescent="0.15">
      <c r="A132" s="45" t="str">
        <f t="shared" si="119"/>
        <v>Climate change - Land Use and LU Change</v>
      </c>
      <c r="B132" s="45">
        <f t="shared" si="120"/>
        <v>1.7859169000000001E-2</v>
      </c>
      <c r="C132" s="45">
        <f t="shared" si="121"/>
        <v>0</v>
      </c>
      <c r="D132" s="45">
        <f t="shared" si="122"/>
        <v>3.5046583999999999E-2</v>
      </c>
      <c r="E132" s="45">
        <f t="shared" si="123"/>
        <v>2.8267155999999999E-5</v>
      </c>
      <c r="F132" s="45">
        <f t="shared" si="124"/>
        <v>7.6065538000000001E-7</v>
      </c>
      <c r="G132" s="45">
        <f t="shared" si="125"/>
        <v>4.2104209000000004E-6</v>
      </c>
      <c r="H132" s="45">
        <f t="shared" si="126"/>
        <v>1.0017889E-4</v>
      </c>
      <c r="I132" s="45">
        <f t="shared" si="127"/>
        <v>4.6753837000000002E-4</v>
      </c>
      <c r="J132" s="45">
        <f t="shared" si="128"/>
        <v>4.4786227000000002E-5</v>
      </c>
      <c r="K132" s="45">
        <f t="shared" si="129"/>
        <v>1.1440643000000001E-6</v>
      </c>
      <c r="L132" s="45">
        <f t="shared" si="130"/>
        <v>3.1399379999999999E-4</v>
      </c>
      <c r="M132" s="45">
        <f t="shared" si="131"/>
        <v>1.212365E-5</v>
      </c>
      <c r="N132" s="45">
        <f t="shared" si="132"/>
        <v>4.6150309999999997E-6</v>
      </c>
      <c r="O132" s="45">
        <f t="shared" si="133"/>
        <v>2.8839376000000001E-4</v>
      </c>
      <c r="P132" s="45">
        <f t="shared" si="134"/>
        <v>3.5810544E-7</v>
      </c>
      <c r="Q132" s="45">
        <f t="shared" si="135"/>
        <v>4.6555933E-7</v>
      </c>
      <c r="R132" s="45">
        <f t="shared" si="136"/>
        <v>8.0195996000000005E-5</v>
      </c>
      <c r="S132" s="45">
        <f t="shared" si="137"/>
        <v>3.1336794E-6</v>
      </c>
      <c r="T132" s="45">
        <f t="shared" si="138"/>
        <v>6.6542503999999997E-3</v>
      </c>
      <c r="U132" s="45">
        <f t="shared" si="139"/>
        <v>5.299951E-5</v>
      </c>
      <c r="V132" s="45">
        <f t="shared" si="140"/>
        <v>4.4870565000000001E-5</v>
      </c>
      <c r="W132" s="45">
        <f t="shared" si="141"/>
        <v>5.5794872E-5</v>
      </c>
      <c r="X132" s="45"/>
      <c r="Y132" s="45"/>
      <c r="Z132" s="45"/>
    </row>
    <row r="133" spans="1:26" x14ac:dyDescent="0.15">
      <c r="A133" s="45" t="str">
        <f t="shared" si="119"/>
        <v>Ecotoxicity, freshwater - part 1</v>
      </c>
      <c r="B133" s="45">
        <f t="shared" si="120"/>
        <v>24.825928999999999</v>
      </c>
      <c r="C133" s="45">
        <f t="shared" si="121"/>
        <v>3.7778706999999999E-21</v>
      </c>
      <c r="D133" s="45">
        <f t="shared" si="122"/>
        <v>30.689754000000001</v>
      </c>
      <c r="E133" s="45">
        <f t="shared" si="123"/>
        <v>0.88104696999999998</v>
      </c>
      <c r="F133" s="45">
        <f t="shared" si="124"/>
        <v>1.3215963000000001E-2</v>
      </c>
      <c r="G133" s="45">
        <f t="shared" si="125"/>
        <v>4.5319523E-2</v>
      </c>
      <c r="H133" s="45">
        <f t="shared" si="126"/>
        <v>0.1392581</v>
      </c>
      <c r="I133" s="45">
        <f t="shared" si="127"/>
        <v>2.5708381</v>
      </c>
      <c r="J133" s="45">
        <f t="shared" si="128"/>
        <v>0.66501874999999999</v>
      </c>
      <c r="K133" s="45">
        <f t="shared" si="129"/>
        <v>6.3926492000000003E-3</v>
      </c>
      <c r="L133" s="45">
        <f t="shared" si="130"/>
        <v>0.18831774000000001</v>
      </c>
      <c r="M133" s="45">
        <f t="shared" si="131"/>
        <v>1.6656617</v>
      </c>
      <c r="N133" s="45">
        <f t="shared" si="132"/>
        <v>2.692669E-3</v>
      </c>
      <c r="O133" s="45">
        <f t="shared" si="133"/>
        <v>6.5782192999999998</v>
      </c>
      <c r="P133" s="45">
        <f t="shared" si="134"/>
        <v>6.292995E-4</v>
      </c>
      <c r="Q133" s="45">
        <f t="shared" si="135"/>
        <v>7.4909064000000004E-4</v>
      </c>
      <c r="R133" s="45">
        <f t="shared" si="136"/>
        <v>0.46776631000000002</v>
      </c>
      <c r="S133" s="45">
        <f t="shared" si="137"/>
        <v>7.9062828000000009E-3</v>
      </c>
      <c r="T133" s="45">
        <f t="shared" si="138"/>
        <v>2.4453828999999998</v>
      </c>
      <c r="U133" s="45">
        <f t="shared" si="139"/>
        <v>0.50169483999999998</v>
      </c>
      <c r="V133" s="45">
        <f t="shared" si="140"/>
        <v>0.39955633000000002</v>
      </c>
      <c r="W133" s="45">
        <f t="shared" si="141"/>
        <v>0.49683337999999999</v>
      </c>
      <c r="X133" s="45"/>
      <c r="Y133" s="45"/>
      <c r="Z133" s="45"/>
    </row>
    <row r="134" spans="1:26" x14ac:dyDescent="0.15">
      <c r="A134" s="45" t="str">
        <f t="shared" si="119"/>
        <v>Ecotoxicity, freshwater - part 2</v>
      </c>
      <c r="B134" s="45">
        <f t="shared" si="120"/>
        <v>0.66222084000000003</v>
      </c>
      <c r="C134" s="45">
        <f t="shared" si="121"/>
        <v>9.3873502000000004E-8</v>
      </c>
      <c r="D134" s="45">
        <f t="shared" si="122"/>
        <v>2.7667259999999998</v>
      </c>
      <c r="E134" s="45">
        <f t="shared" si="123"/>
        <v>5.7575075000000003E-2</v>
      </c>
      <c r="F134" s="45">
        <f t="shared" si="124"/>
        <v>5.5585111E-4</v>
      </c>
      <c r="G134" s="45">
        <f t="shared" si="125"/>
        <v>2.7936788999999998E-3</v>
      </c>
      <c r="H134" s="45">
        <f t="shared" si="126"/>
        <v>3.7146492000000001E-3</v>
      </c>
      <c r="I134" s="45">
        <f t="shared" si="127"/>
        <v>0.75369043000000002</v>
      </c>
      <c r="J134" s="45">
        <f t="shared" si="128"/>
        <v>0.77209463</v>
      </c>
      <c r="K134" s="45">
        <f t="shared" si="129"/>
        <v>1.8794209E-3</v>
      </c>
      <c r="L134" s="45">
        <f t="shared" si="130"/>
        <v>4.7268273999999999E-2</v>
      </c>
      <c r="M134" s="45">
        <f t="shared" si="131"/>
        <v>1.9787703E-2</v>
      </c>
      <c r="N134" s="45">
        <f t="shared" si="132"/>
        <v>4.0786682999999999E-4</v>
      </c>
      <c r="O134" s="45">
        <f t="shared" si="133"/>
        <v>0.28312337999999998</v>
      </c>
      <c r="P134" s="45">
        <f t="shared" si="134"/>
        <v>3.1641916999999999E-5</v>
      </c>
      <c r="Q134" s="45">
        <f t="shared" si="135"/>
        <v>2.6413167999999999E-5</v>
      </c>
      <c r="R134" s="45">
        <f t="shared" si="136"/>
        <v>0.15386904000000001</v>
      </c>
      <c r="S134" s="45">
        <f t="shared" si="137"/>
        <v>2.2794263E-4</v>
      </c>
      <c r="T134" s="45">
        <f t="shared" si="138"/>
        <v>2.0807359999999999</v>
      </c>
      <c r="U134" s="45">
        <f t="shared" si="139"/>
        <v>6.2181466999999997E-2</v>
      </c>
      <c r="V134" s="45">
        <f t="shared" si="140"/>
        <v>0.11956267</v>
      </c>
      <c r="W134" s="45">
        <f t="shared" si="141"/>
        <v>0.14867171000000001</v>
      </c>
      <c r="X134" s="45"/>
      <c r="Y134" s="45"/>
      <c r="Z134" s="45"/>
    </row>
    <row r="135" spans="1:26" x14ac:dyDescent="0.15">
      <c r="A135" s="45" t="str">
        <f t="shared" si="119"/>
        <v>Ecotoxicity, freshwater - inorganics</v>
      </c>
      <c r="B135" s="45">
        <f t="shared" si="120"/>
        <v>24.098645999999999</v>
      </c>
      <c r="C135" s="45">
        <f t="shared" si="121"/>
        <v>0</v>
      </c>
      <c r="D135" s="45">
        <f t="shared" si="122"/>
        <v>2.7817864999999999</v>
      </c>
      <c r="E135" s="45">
        <f t="shared" si="123"/>
        <v>0.11753115</v>
      </c>
      <c r="F135" s="45">
        <f t="shared" si="124"/>
        <v>7.2907184E-3</v>
      </c>
      <c r="G135" s="45">
        <f t="shared" si="125"/>
        <v>3.9856321E-2</v>
      </c>
      <c r="H135" s="45">
        <f t="shared" si="126"/>
        <v>0.13517850000000001</v>
      </c>
      <c r="I135" s="45">
        <f t="shared" si="127"/>
        <v>1.6144749</v>
      </c>
      <c r="J135" s="45">
        <f t="shared" si="128"/>
        <v>0.98518587999999996</v>
      </c>
      <c r="K135" s="45">
        <f t="shared" si="129"/>
        <v>4.0075453E-3</v>
      </c>
      <c r="L135" s="45">
        <f t="shared" si="130"/>
        <v>0.22606794</v>
      </c>
      <c r="M135" s="45">
        <f t="shared" si="131"/>
        <v>1.6752361</v>
      </c>
      <c r="N135" s="45">
        <f t="shared" si="132"/>
        <v>3.0395139000000001E-3</v>
      </c>
      <c r="O135" s="45">
        <f t="shared" si="133"/>
        <v>5.9400012000000002</v>
      </c>
      <c r="P135" s="45">
        <f t="shared" si="134"/>
        <v>5.9580448000000005E-4</v>
      </c>
      <c r="Q135" s="45">
        <f t="shared" si="135"/>
        <v>7.2190812000000001E-4</v>
      </c>
      <c r="R135" s="45">
        <f t="shared" si="136"/>
        <v>0.32887912000000002</v>
      </c>
      <c r="S135" s="45">
        <f t="shared" si="137"/>
        <v>7.7398066999999999E-3</v>
      </c>
      <c r="T135" s="45">
        <f t="shared" si="138"/>
        <v>0.63180970999999997</v>
      </c>
      <c r="U135" s="45">
        <f t="shared" si="139"/>
        <v>0.29566790999999998</v>
      </c>
      <c r="V135" s="45">
        <f t="shared" si="140"/>
        <v>1.8020435999999999E-3</v>
      </c>
      <c r="W135" s="45">
        <f t="shared" si="141"/>
        <v>2.2407739E-3</v>
      </c>
      <c r="X135" s="45"/>
      <c r="Y135" s="45"/>
      <c r="Z135" s="45"/>
    </row>
    <row r="136" spans="1:26" x14ac:dyDescent="0.15">
      <c r="A136" s="45" t="str">
        <f t="shared" si="119"/>
        <v>Ecotoxicity, freshwater - metals</v>
      </c>
      <c r="B136" s="45">
        <f t="shared" si="120"/>
        <v>0.72320551</v>
      </c>
      <c r="C136" s="45">
        <f t="shared" si="121"/>
        <v>5.3950599000000003E-21</v>
      </c>
      <c r="D136" s="45">
        <f t="shared" si="122"/>
        <v>30.319559999999999</v>
      </c>
      <c r="E136" s="45">
        <f t="shared" si="123"/>
        <v>0.80496787999999997</v>
      </c>
      <c r="F136" s="45">
        <f t="shared" si="124"/>
        <v>6.7874939999999998E-3</v>
      </c>
      <c r="G136" s="45">
        <f t="shared" si="125"/>
        <v>7.7348638000000001E-3</v>
      </c>
      <c r="H136" s="45">
        <f t="shared" si="126"/>
        <v>4.0567355000000003E-3</v>
      </c>
      <c r="I136" s="45">
        <f t="shared" si="127"/>
        <v>1.7024265000000001</v>
      </c>
      <c r="J136" s="45">
        <f t="shared" si="128"/>
        <v>0.36450676999999998</v>
      </c>
      <c r="K136" s="45">
        <f t="shared" si="129"/>
        <v>4.2462293000000003E-3</v>
      </c>
      <c r="L136" s="45">
        <f t="shared" si="130"/>
        <v>7.4142686999999999E-4</v>
      </c>
      <c r="M136" s="45">
        <f t="shared" si="131"/>
        <v>7.7714306000000004E-3</v>
      </c>
      <c r="N136" s="45">
        <f t="shared" si="132"/>
        <v>6.4223771000000004E-3</v>
      </c>
      <c r="O136" s="45">
        <f t="shared" si="133"/>
        <v>0.79184489999999996</v>
      </c>
      <c r="P136" s="45">
        <f t="shared" si="134"/>
        <v>5.8566181000000003E-5</v>
      </c>
      <c r="Q136" s="45">
        <f t="shared" si="135"/>
        <v>4.2871789999999998E-5</v>
      </c>
      <c r="R136" s="45">
        <f t="shared" si="136"/>
        <v>0.28939380999999997</v>
      </c>
      <c r="S136" s="45">
        <f t="shared" si="137"/>
        <v>2.2400594999999999E-4</v>
      </c>
      <c r="T136" s="45">
        <f t="shared" si="138"/>
        <v>0.75763563</v>
      </c>
      <c r="U136" s="45">
        <f t="shared" si="139"/>
        <v>0.27337092000000002</v>
      </c>
      <c r="V136" s="45">
        <f t="shared" si="140"/>
        <v>0.66344121</v>
      </c>
      <c r="W136" s="45">
        <f t="shared" si="141"/>
        <v>0.82496437</v>
      </c>
      <c r="X136" s="45"/>
      <c r="Y136" s="45"/>
      <c r="Z136" s="45"/>
    </row>
    <row r="137" spans="1:26" x14ac:dyDescent="0.15">
      <c r="A137" s="45" t="str">
        <f t="shared" si="119"/>
        <v>Ecotoxicity, freshwater - organics</v>
      </c>
      <c r="B137" s="45">
        <f t="shared" si="120"/>
        <v>2.4248258E-11</v>
      </c>
      <c r="C137" s="45">
        <f t="shared" si="121"/>
        <v>0</v>
      </c>
      <c r="D137" s="45">
        <f t="shared" si="122"/>
        <v>8.6393838000000004E-11</v>
      </c>
      <c r="E137" s="45">
        <f t="shared" si="123"/>
        <v>2.1276607999999999E-12</v>
      </c>
      <c r="F137" s="45">
        <f t="shared" si="124"/>
        <v>5.8131531000000003E-21</v>
      </c>
      <c r="G137" s="45">
        <f t="shared" si="125"/>
        <v>2.0262623E-12</v>
      </c>
      <c r="H137" s="45">
        <f t="shared" si="126"/>
        <v>1.3601773E-13</v>
      </c>
      <c r="I137" s="45">
        <f t="shared" si="127"/>
        <v>1.2840318E-14</v>
      </c>
      <c r="J137" s="45">
        <f t="shared" si="128"/>
        <v>4.2010383E-11</v>
      </c>
      <c r="K137" s="45">
        <f t="shared" si="129"/>
        <v>2.9753343999999999E-22</v>
      </c>
      <c r="L137" s="45">
        <f t="shared" si="130"/>
        <v>3.0933235999999998E-19</v>
      </c>
      <c r="M137" s="45">
        <f t="shared" si="131"/>
        <v>7.3480136999999997E-22</v>
      </c>
      <c r="N137" s="45">
        <f t="shared" si="132"/>
        <v>9.0285897999999997E-21</v>
      </c>
      <c r="O137" s="45">
        <f t="shared" si="133"/>
        <v>2.4892796999999999E-19</v>
      </c>
      <c r="P137" s="45">
        <f t="shared" si="134"/>
        <v>2.7532249000000001E-21</v>
      </c>
      <c r="Q137" s="45">
        <f t="shared" si="135"/>
        <v>1.3252468999999999E-21</v>
      </c>
      <c r="R137" s="45">
        <f t="shared" si="136"/>
        <v>1.9660725E-15</v>
      </c>
      <c r="S137" s="45">
        <f t="shared" si="137"/>
        <v>3.1089893999999999E-21</v>
      </c>
      <c r="T137" s="45">
        <f t="shared" si="138"/>
        <v>3.7960526999999999E-13</v>
      </c>
      <c r="U137" s="45">
        <f t="shared" si="139"/>
        <v>1.2574048E-20</v>
      </c>
      <c r="V137" s="45">
        <f t="shared" si="140"/>
        <v>3.7353458999999997E-20</v>
      </c>
      <c r="W137" s="45">
        <f t="shared" si="141"/>
        <v>4.6447631E-20</v>
      </c>
      <c r="X137" s="45"/>
      <c r="Y137" s="45"/>
      <c r="Z137" s="45"/>
    </row>
    <row r="138" spans="1:26" x14ac:dyDescent="0.15">
      <c r="A138" s="45" t="str">
        <f t="shared" si="119"/>
        <v>Particulate Matter</v>
      </c>
      <c r="B138" s="45">
        <f t="shared" si="120"/>
        <v>6.5168511999999996E-7</v>
      </c>
      <c r="C138" s="45">
        <f t="shared" si="121"/>
        <v>0</v>
      </c>
      <c r="D138" s="45">
        <f t="shared" si="122"/>
        <v>2.9167243E-8</v>
      </c>
      <c r="E138" s="45">
        <f t="shared" si="123"/>
        <v>8.2283605000000001E-9</v>
      </c>
      <c r="F138" s="45">
        <f t="shared" si="124"/>
        <v>3.4283212000000003E-11</v>
      </c>
      <c r="G138" s="45">
        <f t="shared" si="125"/>
        <v>2.8075941999999999E-9</v>
      </c>
      <c r="H138" s="45">
        <f t="shared" si="126"/>
        <v>3.6555504E-9</v>
      </c>
      <c r="I138" s="45">
        <f t="shared" si="127"/>
        <v>1.5159876000000002E-8</v>
      </c>
      <c r="J138" s="45">
        <f t="shared" si="128"/>
        <v>1.5034041000000001E-9</v>
      </c>
      <c r="K138" s="45">
        <f t="shared" si="129"/>
        <v>3.7734851999999998E-11</v>
      </c>
      <c r="L138" s="45">
        <f t="shared" si="130"/>
        <v>2.2222143E-9</v>
      </c>
      <c r="M138" s="45">
        <f t="shared" si="131"/>
        <v>6.8232164000000004E-10</v>
      </c>
      <c r="N138" s="45">
        <f t="shared" si="132"/>
        <v>1.4483552000000001E-9</v>
      </c>
      <c r="O138" s="45">
        <f t="shared" si="133"/>
        <v>3.0420955E-8</v>
      </c>
      <c r="P138" s="45">
        <f t="shared" si="134"/>
        <v>6.2052913999999997E-12</v>
      </c>
      <c r="Q138" s="45">
        <f t="shared" si="135"/>
        <v>4.9255574999999998E-11</v>
      </c>
      <c r="R138" s="45">
        <f t="shared" si="136"/>
        <v>4.6661878999999997E-9</v>
      </c>
      <c r="S138" s="45">
        <f t="shared" si="137"/>
        <v>2.2281558000000001E-11</v>
      </c>
      <c r="T138" s="45">
        <f t="shared" si="138"/>
        <v>7.1726256999999997E-9</v>
      </c>
      <c r="U138" s="45">
        <f t="shared" si="139"/>
        <v>2.881269E-9</v>
      </c>
      <c r="V138" s="45">
        <f t="shared" si="140"/>
        <v>5.2978372999999999E-9</v>
      </c>
      <c r="W138" s="45">
        <f t="shared" si="141"/>
        <v>6.5876628E-9</v>
      </c>
      <c r="X138" s="45"/>
      <c r="Y138" s="45"/>
      <c r="Z138" s="45"/>
    </row>
    <row r="139" spans="1:26" x14ac:dyDescent="0.15">
      <c r="A139" s="45" t="str">
        <f t="shared" si="119"/>
        <v>Eutrophication, marine</v>
      </c>
      <c r="B139" s="45">
        <f t="shared" si="120"/>
        <v>1.4239148E-2</v>
      </c>
      <c r="C139" s="45">
        <f t="shared" si="121"/>
        <v>0</v>
      </c>
      <c r="D139" s="45">
        <f t="shared" si="122"/>
        <v>5.4226698E-4</v>
      </c>
      <c r="E139" s="45">
        <f t="shared" si="123"/>
        <v>1.1380193E-4</v>
      </c>
      <c r="F139" s="45">
        <f t="shared" si="124"/>
        <v>5.8384504000000004E-7</v>
      </c>
      <c r="G139" s="45">
        <f t="shared" si="125"/>
        <v>8.3309371999999996E-6</v>
      </c>
      <c r="H139" s="45">
        <f t="shared" si="126"/>
        <v>7.9872812000000005E-5</v>
      </c>
      <c r="I139" s="45">
        <f t="shared" si="127"/>
        <v>2.7567313000000001E-4</v>
      </c>
      <c r="J139" s="45">
        <f t="shared" si="128"/>
        <v>1.1682446E-4</v>
      </c>
      <c r="K139" s="45">
        <f t="shared" si="129"/>
        <v>6.6944177000000001E-7</v>
      </c>
      <c r="L139" s="45">
        <f t="shared" si="130"/>
        <v>9.9022749000000004E-5</v>
      </c>
      <c r="M139" s="45">
        <f t="shared" si="131"/>
        <v>3.8726929999999999E-5</v>
      </c>
      <c r="N139" s="45">
        <f t="shared" si="132"/>
        <v>2.9495379000000001E-6</v>
      </c>
      <c r="O139" s="45">
        <f t="shared" si="133"/>
        <v>5.6333779999999996E-4</v>
      </c>
      <c r="P139" s="45">
        <f t="shared" si="134"/>
        <v>1.8803598000000001E-7</v>
      </c>
      <c r="Q139" s="45">
        <f t="shared" si="135"/>
        <v>4.3684722999999997E-6</v>
      </c>
      <c r="R139" s="45">
        <f t="shared" si="136"/>
        <v>5.0134749E-5</v>
      </c>
      <c r="S139" s="45">
        <f t="shared" si="137"/>
        <v>1.2160310000000001E-6</v>
      </c>
      <c r="T139" s="45">
        <f t="shared" si="138"/>
        <v>5.7696905E-4</v>
      </c>
      <c r="U139" s="45">
        <f t="shared" si="139"/>
        <v>5.0673510999999999E-5</v>
      </c>
      <c r="V139" s="45">
        <f t="shared" si="140"/>
        <v>9.2333294000000003E-5</v>
      </c>
      <c r="W139" s="45">
        <f t="shared" si="141"/>
        <v>1.14813E-4</v>
      </c>
      <c r="X139" s="45"/>
      <c r="Y139" s="45"/>
      <c r="Z139" s="45"/>
    </row>
    <row r="140" spans="1:26" x14ac:dyDescent="0.15">
      <c r="A140" s="45" t="str">
        <f t="shared" si="119"/>
        <v>Eutrophication, freshwater</v>
      </c>
      <c r="B140" s="45">
        <f t="shared" si="120"/>
        <v>1.8896824000000001E-5</v>
      </c>
      <c r="C140" s="45">
        <f t="shared" si="121"/>
        <v>0</v>
      </c>
      <c r="D140" s="45">
        <f t="shared" si="122"/>
        <v>4.2422533000000001E-4</v>
      </c>
      <c r="E140" s="45">
        <f t="shared" si="123"/>
        <v>8.7517299E-6</v>
      </c>
      <c r="F140" s="45">
        <f t="shared" si="124"/>
        <v>1.5996476E-9</v>
      </c>
      <c r="G140" s="45">
        <f t="shared" si="125"/>
        <v>6.4726985999999997E-8</v>
      </c>
      <c r="H140" s="45">
        <f t="shared" si="126"/>
        <v>1.0599949E-7</v>
      </c>
      <c r="I140" s="45">
        <f t="shared" si="127"/>
        <v>9.5706241999999996E-7</v>
      </c>
      <c r="J140" s="45">
        <f t="shared" si="128"/>
        <v>2.1190599000000001E-5</v>
      </c>
      <c r="K140" s="45">
        <f t="shared" si="129"/>
        <v>2.3692983E-9</v>
      </c>
      <c r="L140" s="45">
        <f t="shared" si="130"/>
        <v>1.8241395999999999E-6</v>
      </c>
      <c r="M140" s="45">
        <f t="shared" si="131"/>
        <v>2.4129201999999998E-7</v>
      </c>
      <c r="N140" s="45">
        <f t="shared" si="132"/>
        <v>4.7495824000000004E-9</v>
      </c>
      <c r="O140" s="45">
        <f t="shared" si="133"/>
        <v>1.2764831000000001E-6</v>
      </c>
      <c r="P140" s="45">
        <f t="shared" si="134"/>
        <v>3.4213049999999999E-10</v>
      </c>
      <c r="Q140" s="45">
        <f t="shared" si="135"/>
        <v>4.2444316999999999E-10</v>
      </c>
      <c r="R140" s="45">
        <f t="shared" si="136"/>
        <v>9.7672912000000008E-7</v>
      </c>
      <c r="S140" s="45">
        <f t="shared" si="137"/>
        <v>3.8170514000000002E-9</v>
      </c>
      <c r="T140" s="45">
        <f t="shared" si="138"/>
        <v>7.1248656999999998E-6</v>
      </c>
      <c r="U140" s="45">
        <f t="shared" si="139"/>
        <v>1.0596317E-7</v>
      </c>
      <c r="V140" s="45">
        <f t="shared" si="140"/>
        <v>2.2936093999999999E-5</v>
      </c>
      <c r="W140" s="45">
        <f t="shared" si="141"/>
        <v>2.8520175999999999E-5</v>
      </c>
      <c r="X140" s="45"/>
      <c r="Y140" s="45"/>
      <c r="Z140" s="45"/>
    </row>
    <row r="141" spans="1:26" x14ac:dyDescent="0.15">
      <c r="A141" s="45" t="str">
        <f t="shared" si="119"/>
        <v>Eutrophication, terrestrial</v>
      </c>
      <c r="B141" s="45">
        <f t="shared" si="120"/>
        <v>0.15706431000000001</v>
      </c>
      <c r="C141" s="45">
        <f t="shared" si="121"/>
        <v>0</v>
      </c>
      <c r="D141" s="45">
        <f t="shared" si="122"/>
        <v>5.0154272999999999E-3</v>
      </c>
      <c r="E141" s="45">
        <f t="shared" si="123"/>
        <v>6.7211558999999996E-4</v>
      </c>
      <c r="F141" s="45">
        <f t="shared" si="124"/>
        <v>1.4088148000000001E-6</v>
      </c>
      <c r="G141" s="45">
        <f t="shared" si="125"/>
        <v>8.0152467999999996E-4</v>
      </c>
      <c r="H141" s="45">
        <f t="shared" si="126"/>
        <v>8.8103358999999995E-4</v>
      </c>
      <c r="I141" s="45">
        <f t="shared" si="127"/>
        <v>2.9258092999999998E-3</v>
      </c>
      <c r="J141" s="45">
        <f t="shared" si="128"/>
        <v>3.4069770000000002E-4</v>
      </c>
      <c r="K141" s="45">
        <f t="shared" si="129"/>
        <v>7.0974748000000003E-6</v>
      </c>
      <c r="L141" s="45">
        <f t="shared" si="130"/>
        <v>9.3791082E-4</v>
      </c>
      <c r="M141" s="45">
        <f t="shared" si="131"/>
        <v>4.4528014999999999E-4</v>
      </c>
      <c r="N141" s="45">
        <f t="shared" si="132"/>
        <v>3.6728004999999998E-5</v>
      </c>
      <c r="O141" s="45">
        <f t="shared" si="133"/>
        <v>6.1986513E-3</v>
      </c>
      <c r="P141" s="45">
        <f t="shared" si="134"/>
        <v>2.0800069E-6</v>
      </c>
      <c r="Q141" s="45">
        <f t="shared" si="135"/>
        <v>4.7988097000000001E-5</v>
      </c>
      <c r="R141" s="45">
        <f t="shared" si="136"/>
        <v>4.9117799999999999E-4</v>
      </c>
      <c r="S141" s="45">
        <f t="shared" si="137"/>
        <v>1.4213099E-5</v>
      </c>
      <c r="T141" s="45">
        <f t="shared" si="138"/>
        <v>2.6130616000000001E-3</v>
      </c>
      <c r="U141" s="45">
        <f t="shared" si="139"/>
        <v>4.1163498000000001E-4</v>
      </c>
      <c r="V141" s="45">
        <f t="shared" si="140"/>
        <v>3.5365652999999999E-4</v>
      </c>
      <c r="W141" s="45">
        <f t="shared" si="141"/>
        <v>4.3975869000000001E-4</v>
      </c>
      <c r="X141" s="45"/>
      <c r="Y141" s="45"/>
      <c r="Z141" s="45"/>
    </row>
    <row r="142" spans="1:26" x14ac:dyDescent="0.15">
      <c r="A142" s="45" t="str">
        <f t="shared" si="119"/>
        <v>Human toxicity, cancer</v>
      </c>
      <c r="B142" s="45">
        <f t="shared" si="120"/>
        <v>5.1728627000000001E-10</v>
      </c>
      <c r="C142" s="45">
        <f t="shared" si="121"/>
        <v>3.1270476999999998E-14</v>
      </c>
      <c r="D142" s="45">
        <f t="shared" si="122"/>
        <v>2.0670816E-9</v>
      </c>
      <c r="E142" s="45">
        <f t="shared" si="123"/>
        <v>5.2369223E-11</v>
      </c>
      <c r="F142" s="45">
        <f t="shared" si="124"/>
        <v>1.7407849000000001E-14</v>
      </c>
      <c r="G142" s="45">
        <f t="shared" si="125"/>
        <v>5.4363525999999996E-13</v>
      </c>
      <c r="H142" s="45">
        <f t="shared" si="126"/>
        <v>2.9016559E-12</v>
      </c>
      <c r="I142" s="45">
        <f t="shared" si="127"/>
        <v>7.7416569000000006E-11</v>
      </c>
      <c r="J142" s="45">
        <f t="shared" si="128"/>
        <v>3.6953698000000001E-11</v>
      </c>
      <c r="K142" s="45">
        <f t="shared" si="129"/>
        <v>1.9457990999999999E-13</v>
      </c>
      <c r="L142" s="45">
        <f t="shared" si="130"/>
        <v>1.3430673E-11</v>
      </c>
      <c r="M142" s="45">
        <f t="shared" si="131"/>
        <v>2.5117065999999999E-11</v>
      </c>
      <c r="N142" s="45">
        <f t="shared" si="132"/>
        <v>7.1623500000000003E-13</v>
      </c>
      <c r="O142" s="45">
        <f t="shared" si="133"/>
        <v>4.9035449999999995E-10</v>
      </c>
      <c r="P142" s="45">
        <f t="shared" si="134"/>
        <v>2.7832041000000002E-14</v>
      </c>
      <c r="Q142" s="45">
        <f t="shared" si="135"/>
        <v>2.1667188999999999E-14</v>
      </c>
      <c r="R142" s="45">
        <f t="shared" si="136"/>
        <v>2.9040101999999999E-10</v>
      </c>
      <c r="S142" s="45">
        <f t="shared" si="137"/>
        <v>2.4243210000000001E-13</v>
      </c>
      <c r="T142" s="45">
        <f t="shared" si="138"/>
        <v>6.6246148999999997E-11</v>
      </c>
      <c r="U142" s="45">
        <f t="shared" si="139"/>
        <v>1.6574048999999999E-11</v>
      </c>
      <c r="V142" s="45">
        <f t="shared" si="140"/>
        <v>1.7782366000000001E-11</v>
      </c>
      <c r="W142" s="45">
        <f t="shared" si="141"/>
        <v>2.2111709E-11</v>
      </c>
      <c r="X142" s="45"/>
      <c r="Y142" s="45"/>
      <c r="Z142" s="45"/>
    </row>
    <row r="143" spans="1:26" x14ac:dyDescent="0.15">
      <c r="A143" s="45" t="str">
        <f t="shared" si="119"/>
        <v>Human toxicity, cancer - inorganics</v>
      </c>
      <c r="B143" s="45">
        <f t="shared" si="120"/>
        <v>0</v>
      </c>
      <c r="C143" s="45">
        <f t="shared" si="121"/>
        <v>0</v>
      </c>
      <c r="D143" s="45">
        <f t="shared" si="122"/>
        <v>0</v>
      </c>
      <c r="E143" s="45">
        <f t="shared" si="123"/>
        <v>0</v>
      </c>
      <c r="F143" s="45">
        <f t="shared" si="124"/>
        <v>0</v>
      </c>
      <c r="G143" s="45">
        <f t="shared" si="125"/>
        <v>0</v>
      </c>
      <c r="H143" s="45">
        <f t="shared" si="126"/>
        <v>0</v>
      </c>
      <c r="I143" s="45">
        <f t="shared" si="127"/>
        <v>0</v>
      </c>
      <c r="J143" s="45">
        <f t="shared" si="128"/>
        <v>0</v>
      </c>
      <c r="K143" s="45">
        <f t="shared" si="129"/>
        <v>0</v>
      </c>
      <c r="L143" s="45">
        <f t="shared" si="130"/>
        <v>0</v>
      </c>
      <c r="M143" s="45">
        <f t="shared" si="131"/>
        <v>0</v>
      </c>
      <c r="N143" s="45">
        <f t="shared" si="132"/>
        <v>0</v>
      </c>
      <c r="O143" s="45">
        <f t="shared" si="133"/>
        <v>0</v>
      </c>
      <c r="P143" s="45">
        <f t="shared" si="134"/>
        <v>0</v>
      </c>
      <c r="Q143" s="45">
        <f t="shared" si="135"/>
        <v>0</v>
      </c>
      <c r="R143" s="45">
        <f t="shared" si="136"/>
        <v>0</v>
      </c>
      <c r="S143" s="45">
        <f t="shared" si="137"/>
        <v>0</v>
      </c>
      <c r="T143" s="45">
        <f t="shared" si="138"/>
        <v>4.5125367999999998E-22</v>
      </c>
      <c r="U143" s="45">
        <f t="shared" si="139"/>
        <v>0</v>
      </c>
      <c r="V143" s="45">
        <f t="shared" si="140"/>
        <v>0</v>
      </c>
      <c r="W143" s="45">
        <f t="shared" si="141"/>
        <v>0</v>
      </c>
      <c r="X143" s="45"/>
      <c r="Y143" s="45"/>
      <c r="Z143" s="45"/>
    </row>
    <row r="144" spans="1:26" x14ac:dyDescent="0.15">
      <c r="A144" s="45" t="str">
        <f t="shared" si="119"/>
        <v>Human toxicity, cancer - metals</v>
      </c>
      <c r="B144" s="45">
        <f t="shared" si="120"/>
        <v>4.4476481E-10</v>
      </c>
      <c r="C144" s="45">
        <f t="shared" si="121"/>
        <v>3.1270476999999998E-14</v>
      </c>
      <c r="D144" s="45">
        <f t="shared" si="122"/>
        <v>1.5336613000000001E-9</v>
      </c>
      <c r="E144" s="45">
        <f t="shared" si="123"/>
        <v>3.8899825999999999E-11</v>
      </c>
      <c r="F144" s="45">
        <f t="shared" si="124"/>
        <v>7.1132457000000002E-14</v>
      </c>
      <c r="G144" s="45">
        <f t="shared" si="125"/>
        <v>3.6013269000000001E-13</v>
      </c>
      <c r="H144" s="45">
        <f t="shared" si="126"/>
        <v>2.4948553999999999E-12</v>
      </c>
      <c r="I144" s="45">
        <f t="shared" si="127"/>
        <v>1.6948681000000001E-11</v>
      </c>
      <c r="J144" s="45">
        <f t="shared" si="128"/>
        <v>2.674177E-11</v>
      </c>
      <c r="K144" s="45">
        <f t="shared" si="129"/>
        <v>4.1789756999999997E-14</v>
      </c>
      <c r="L144" s="45">
        <f t="shared" si="130"/>
        <v>5.1275095999999996E-12</v>
      </c>
      <c r="M144" s="45">
        <f t="shared" si="131"/>
        <v>2.3223166E-11</v>
      </c>
      <c r="N144" s="45">
        <f t="shared" si="132"/>
        <v>1.142456E-13</v>
      </c>
      <c r="O144" s="45">
        <f t="shared" si="133"/>
        <v>1.4138318000000001E-10</v>
      </c>
      <c r="P144" s="45">
        <f t="shared" si="134"/>
        <v>1.1267585E-14</v>
      </c>
      <c r="Q144" s="45">
        <f t="shared" si="135"/>
        <v>1.3587067E-14</v>
      </c>
      <c r="R144" s="45">
        <f t="shared" si="136"/>
        <v>2.7729216999999998E-10</v>
      </c>
      <c r="S144" s="45">
        <f t="shared" si="137"/>
        <v>1.4369489000000001E-13</v>
      </c>
      <c r="T144" s="45">
        <f t="shared" si="138"/>
        <v>4.1647952E-11</v>
      </c>
      <c r="U144" s="45">
        <f t="shared" si="139"/>
        <v>3.0873403999999999E-12</v>
      </c>
      <c r="V144" s="45">
        <f t="shared" si="140"/>
        <v>7.4214884E-12</v>
      </c>
      <c r="W144" s="45">
        <f t="shared" si="141"/>
        <v>9.2283437000000004E-12</v>
      </c>
      <c r="X144" s="45"/>
      <c r="Y144" s="45"/>
      <c r="Z144" s="45"/>
    </row>
    <row r="145" spans="1:26" x14ac:dyDescent="0.15">
      <c r="A145" s="45" t="str">
        <f t="shared" si="119"/>
        <v>Human toxicity, cancer - organics</v>
      </c>
      <c r="B145" s="45">
        <f t="shared" si="120"/>
        <v>7.2521453999999998E-11</v>
      </c>
      <c r="C145" s="45">
        <f t="shared" si="121"/>
        <v>0</v>
      </c>
      <c r="D145" s="45">
        <f t="shared" si="122"/>
        <v>5.3342031999999998E-10</v>
      </c>
      <c r="E145" s="45">
        <f t="shared" si="123"/>
        <v>1.3469397000000001E-11</v>
      </c>
      <c r="F145" s="45">
        <f t="shared" si="124"/>
        <v>8.8540306000000002E-14</v>
      </c>
      <c r="G145" s="45">
        <f t="shared" si="125"/>
        <v>1.8350257999999999E-13</v>
      </c>
      <c r="H145" s="45">
        <f t="shared" si="126"/>
        <v>4.0680048999999999E-13</v>
      </c>
      <c r="I145" s="45">
        <f t="shared" si="127"/>
        <v>6.0467887999999995E-11</v>
      </c>
      <c r="J145" s="45">
        <f t="shared" si="128"/>
        <v>1.0211927999999999E-11</v>
      </c>
      <c r="K145" s="45">
        <f t="shared" si="129"/>
        <v>1.5279015000000001E-13</v>
      </c>
      <c r="L145" s="45">
        <f t="shared" si="130"/>
        <v>8.3031633000000002E-12</v>
      </c>
      <c r="M145" s="45">
        <f t="shared" si="131"/>
        <v>1.8938997000000001E-12</v>
      </c>
      <c r="N145" s="45">
        <f t="shared" si="132"/>
        <v>6.019894E-13</v>
      </c>
      <c r="O145" s="45">
        <f t="shared" si="133"/>
        <v>3.4897132000000002E-10</v>
      </c>
      <c r="P145" s="45">
        <f t="shared" si="134"/>
        <v>1.6564457E-14</v>
      </c>
      <c r="Q145" s="45">
        <f t="shared" si="135"/>
        <v>8.0801217000000005E-15</v>
      </c>
      <c r="R145" s="45">
        <f t="shared" si="136"/>
        <v>1.3108851E-11</v>
      </c>
      <c r="S145" s="45">
        <f t="shared" si="137"/>
        <v>9.8737216999999994E-14</v>
      </c>
      <c r="T145" s="45">
        <f t="shared" si="138"/>
        <v>2.4598198000000001E-11</v>
      </c>
      <c r="U145" s="45">
        <f t="shared" si="139"/>
        <v>1.3486709E-11</v>
      </c>
      <c r="V145" s="45">
        <f t="shared" si="140"/>
        <v>2.5203855E-11</v>
      </c>
      <c r="W145" s="45">
        <f t="shared" si="141"/>
        <v>3.1340052000000003E-11</v>
      </c>
      <c r="X145" s="45"/>
      <c r="Y145" s="45"/>
      <c r="Z145" s="45"/>
    </row>
    <row r="146" spans="1:26" x14ac:dyDescent="0.15">
      <c r="A146" s="45" t="str">
        <f t="shared" si="119"/>
        <v>Human toxicity, non-cancer</v>
      </c>
      <c r="B146" s="45">
        <f t="shared" si="120"/>
        <v>3.2244352E-8</v>
      </c>
      <c r="C146" s="45">
        <f t="shared" si="121"/>
        <v>3.6737463999999997E-11</v>
      </c>
      <c r="D146" s="45">
        <f t="shared" si="122"/>
        <v>4.7174549999999999E-8</v>
      </c>
      <c r="E146" s="45">
        <f t="shared" si="123"/>
        <v>5.9566788000000004E-10</v>
      </c>
      <c r="F146" s="45">
        <f t="shared" si="124"/>
        <v>1.8516907000000002E-12</v>
      </c>
      <c r="G146" s="45">
        <f t="shared" si="125"/>
        <v>3.2238369999999999E-11</v>
      </c>
      <c r="H146" s="45">
        <f t="shared" si="126"/>
        <v>1.8087086999999999E-10</v>
      </c>
      <c r="I146" s="45">
        <f t="shared" si="127"/>
        <v>2.5644229999999998E-9</v>
      </c>
      <c r="J146" s="45">
        <f t="shared" si="128"/>
        <v>1.2637130000000001E-9</v>
      </c>
      <c r="K146" s="45">
        <f t="shared" si="129"/>
        <v>6.3602653E-12</v>
      </c>
      <c r="L146" s="45">
        <f t="shared" si="130"/>
        <v>9.3624006999999997E-10</v>
      </c>
      <c r="M146" s="45">
        <f t="shared" si="131"/>
        <v>7.7738823999999996E-10</v>
      </c>
      <c r="N146" s="45">
        <f t="shared" si="132"/>
        <v>9.9536715E-12</v>
      </c>
      <c r="O146" s="45">
        <f t="shared" si="133"/>
        <v>1.0378685E-8</v>
      </c>
      <c r="P146" s="45">
        <f t="shared" si="134"/>
        <v>6.8323565000000004E-13</v>
      </c>
      <c r="Q146" s="45">
        <f t="shared" si="135"/>
        <v>2.9754989000000002E-12</v>
      </c>
      <c r="R146" s="45">
        <f t="shared" si="136"/>
        <v>3.2555499E-8</v>
      </c>
      <c r="S146" s="45">
        <f t="shared" si="137"/>
        <v>6.9329771000000002E-12</v>
      </c>
      <c r="T146" s="45">
        <f t="shared" si="138"/>
        <v>2.1464010999999999E-9</v>
      </c>
      <c r="U146" s="45">
        <f t="shared" si="139"/>
        <v>3.4853663999999999E-10</v>
      </c>
      <c r="V146" s="45">
        <f t="shared" si="140"/>
        <v>1.8242443E-9</v>
      </c>
      <c r="W146" s="45">
        <f t="shared" si="141"/>
        <v>2.2683796999999999E-9</v>
      </c>
      <c r="X146" s="45"/>
      <c r="Y146" s="45"/>
      <c r="Z146" s="45"/>
    </row>
    <row r="147" spans="1:26" x14ac:dyDescent="0.15">
      <c r="A147" s="45" t="str">
        <f t="shared" si="119"/>
        <v>Human toxicity, non-cancer - inorganics</v>
      </c>
      <c r="B147" s="45">
        <f t="shared" ref="B147:B155" si="142">ABS(E194)</f>
        <v>1.6047699999999999E-8</v>
      </c>
      <c r="C147" s="45">
        <f t="shared" si="121"/>
        <v>0</v>
      </c>
      <c r="D147" s="45">
        <f t="shared" si="122"/>
        <v>4.9824973000000001E-9</v>
      </c>
      <c r="E147" s="45">
        <f t="shared" si="123"/>
        <v>1.5902508E-10</v>
      </c>
      <c r="F147" s="45">
        <f t="shared" si="124"/>
        <v>1.2498621000000001E-12</v>
      </c>
      <c r="G147" s="45">
        <f t="shared" si="125"/>
        <v>1.5711374000000001E-11</v>
      </c>
      <c r="H147" s="45">
        <f t="shared" si="126"/>
        <v>9.0017670999999996E-11</v>
      </c>
      <c r="I147" s="45">
        <f t="shared" si="127"/>
        <v>1.2537122999999999E-9</v>
      </c>
      <c r="J147" s="45">
        <f t="shared" si="128"/>
        <v>4.5135405999999999E-10</v>
      </c>
      <c r="K147" s="45">
        <f t="shared" si="129"/>
        <v>3.1107904000000001E-12</v>
      </c>
      <c r="L147" s="45">
        <f t="shared" si="130"/>
        <v>6.1379093000000001E-10</v>
      </c>
      <c r="M147" s="45">
        <f t="shared" si="131"/>
        <v>2.9220226000000002E-10</v>
      </c>
      <c r="N147" s="45">
        <f t="shared" si="132"/>
        <v>4.7958587000000002E-12</v>
      </c>
      <c r="O147" s="45">
        <f t="shared" si="133"/>
        <v>1.7017943000000001E-9</v>
      </c>
      <c r="P147" s="45">
        <f t="shared" si="134"/>
        <v>2.5944850000000001E-13</v>
      </c>
      <c r="Q147" s="45">
        <f t="shared" si="135"/>
        <v>2.4734170000000001E-12</v>
      </c>
      <c r="R147" s="45">
        <f t="shared" si="136"/>
        <v>2.3349802999999998E-10</v>
      </c>
      <c r="S147" s="45">
        <f t="shared" si="137"/>
        <v>3.3798462999999999E-12</v>
      </c>
      <c r="T147" s="45">
        <f t="shared" si="138"/>
        <v>3.8919076E-10</v>
      </c>
      <c r="U147" s="45">
        <f t="shared" si="139"/>
        <v>1.9323818000000001E-10</v>
      </c>
      <c r="V147" s="45">
        <f t="shared" si="140"/>
        <v>1.8950017E-10</v>
      </c>
      <c r="W147" s="45">
        <f t="shared" si="141"/>
        <v>2.3563639000000002E-10</v>
      </c>
      <c r="X147" s="45"/>
      <c r="Y147" s="45"/>
      <c r="Z147" s="45"/>
    </row>
    <row r="148" spans="1:26" x14ac:dyDescent="0.15">
      <c r="A148" s="45" t="str">
        <f t="shared" si="119"/>
        <v>Human toxicity, non-cancer - metals</v>
      </c>
      <c r="B148" s="45">
        <f t="shared" si="142"/>
        <v>1.5958415E-8</v>
      </c>
      <c r="C148" s="45">
        <f t="shared" si="121"/>
        <v>3.4871422999999999E-11</v>
      </c>
      <c r="D148" s="45">
        <f t="shared" si="122"/>
        <v>4.0321000000000001E-8</v>
      </c>
      <c r="E148" s="45">
        <f t="shared" si="123"/>
        <v>4.2395019999999998E-10</v>
      </c>
      <c r="F148" s="45">
        <f t="shared" si="124"/>
        <v>3.1341651999999998E-12</v>
      </c>
      <c r="G148" s="45">
        <f t="shared" si="125"/>
        <v>9.7943412999999996E-12</v>
      </c>
      <c r="H148" s="45">
        <f t="shared" si="126"/>
        <v>8.9516831999999998E-11</v>
      </c>
      <c r="I148" s="45">
        <f t="shared" si="127"/>
        <v>1.3049217E-9</v>
      </c>
      <c r="J148" s="45">
        <f t="shared" si="128"/>
        <v>7.9271647999999996E-10</v>
      </c>
      <c r="K148" s="45">
        <f t="shared" si="129"/>
        <v>3.2352315999999999E-12</v>
      </c>
      <c r="L148" s="45">
        <f t="shared" si="130"/>
        <v>3.1434589E-10</v>
      </c>
      <c r="M148" s="45">
        <f t="shared" si="131"/>
        <v>4.8146349000000005E-10</v>
      </c>
      <c r="N148" s="45">
        <f t="shared" si="132"/>
        <v>5.0758982E-12</v>
      </c>
      <c r="O148" s="45">
        <f t="shared" si="133"/>
        <v>8.6456297999999996E-9</v>
      </c>
      <c r="P148" s="45">
        <f t="shared" si="134"/>
        <v>4.2095518999999998E-13</v>
      </c>
      <c r="Q148" s="45">
        <f t="shared" si="135"/>
        <v>4.8718858999999998E-13</v>
      </c>
      <c r="R148" s="45">
        <f t="shared" si="136"/>
        <v>3.2319900000000002E-8</v>
      </c>
      <c r="S148" s="45">
        <f t="shared" si="137"/>
        <v>3.5331425999999999E-12</v>
      </c>
      <c r="T148" s="45">
        <f t="shared" si="138"/>
        <v>1.5000975000000001E-9</v>
      </c>
      <c r="U148" s="45">
        <f t="shared" si="139"/>
        <v>1.5484485E-10</v>
      </c>
      <c r="V148" s="45">
        <f t="shared" si="140"/>
        <v>1.0859692999999999E-9</v>
      </c>
      <c r="W148" s="45">
        <f t="shared" si="141"/>
        <v>1.3503623E-9</v>
      </c>
      <c r="X148" s="45"/>
      <c r="Y148" s="45"/>
      <c r="Z148" s="45"/>
    </row>
    <row r="149" spans="1:26" x14ac:dyDescent="0.15">
      <c r="A149" s="45" t="str">
        <f t="shared" si="119"/>
        <v>Human toxicity, non-cancer - organics</v>
      </c>
      <c r="B149" s="45">
        <f t="shared" si="142"/>
        <v>4.4241024000000001E-10</v>
      </c>
      <c r="C149" s="45">
        <f t="shared" si="121"/>
        <v>1.8660412999999999E-12</v>
      </c>
      <c r="D149" s="45">
        <f t="shared" si="122"/>
        <v>1.9104696999999998E-9</v>
      </c>
      <c r="E149" s="45">
        <f t="shared" si="123"/>
        <v>3.1869358E-11</v>
      </c>
      <c r="F149" s="45">
        <f t="shared" si="124"/>
        <v>4.7963819000000005E-13</v>
      </c>
      <c r="G149" s="45">
        <f t="shared" si="125"/>
        <v>7.1874755999999999E-12</v>
      </c>
      <c r="H149" s="45">
        <f t="shared" si="126"/>
        <v>2.4816478E-12</v>
      </c>
      <c r="I149" s="45">
        <f t="shared" si="127"/>
        <v>4.4169950999999999E-11</v>
      </c>
      <c r="J149" s="45">
        <f t="shared" si="128"/>
        <v>4.0076118E-11</v>
      </c>
      <c r="K149" s="45">
        <f t="shared" si="129"/>
        <v>1.0981138000000001E-13</v>
      </c>
      <c r="L149" s="45">
        <f t="shared" si="130"/>
        <v>8.6417734999999998E-12</v>
      </c>
      <c r="M149" s="45">
        <f t="shared" si="131"/>
        <v>1.7319779E-11</v>
      </c>
      <c r="N149" s="45">
        <f t="shared" si="132"/>
        <v>2.9248629E-13</v>
      </c>
      <c r="O149" s="45">
        <f t="shared" si="133"/>
        <v>1.2446202000000001E-10</v>
      </c>
      <c r="P149" s="45">
        <f t="shared" si="134"/>
        <v>8.4159622E-15</v>
      </c>
      <c r="Q149" s="45">
        <f t="shared" si="135"/>
        <v>2.055497E-14</v>
      </c>
      <c r="R149" s="45">
        <f t="shared" si="136"/>
        <v>9.2743481000000001E-12</v>
      </c>
      <c r="S149" s="45">
        <f t="shared" si="137"/>
        <v>6.0354770000000002E-14</v>
      </c>
      <c r="T149" s="45">
        <f t="shared" si="138"/>
        <v>2.7468328000000001E-10</v>
      </c>
      <c r="U149" s="45">
        <f t="shared" si="139"/>
        <v>1.7668794000000001E-11</v>
      </c>
      <c r="V149" s="45">
        <f t="shared" si="140"/>
        <v>5.1743192999999995E-10</v>
      </c>
      <c r="W149" s="45">
        <f t="shared" si="141"/>
        <v>6.4340728999999998E-10</v>
      </c>
      <c r="X149" s="45"/>
      <c r="Y149" s="45"/>
      <c r="Z149" s="45"/>
    </row>
    <row r="150" spans="1:26" x14ac:dyDescent="0.15">
      <c r="A150" s="45" t="str">
        <f t="shared" si="119"/>
        <v>Ionising radiation</v>
      </c>
      <c r="B150" s="45">
        <f t="shared" si="142"/>
        <v>1.2756994000000001E-2</v>
      </c>
      <c r="C150" s="45">
        <f t="shared" si="121"/>
        <v>0</v>
      </c>
      <c r="D150" s="45">
        <f t="shared" si="122"/>
        <v>2.0219910000000001E-2</v>
      </c>
      <c r="E150" s="45">
        <f t="shared" si="123"/>
        <v>6.3347315999999999E-3</v>
      </c>
      <c r="F150" s="45">
        <f t="shared" si="124"/>
        <v>5.9187216999999999E-4</v>
      </c>
      <c r="G150" s="45">
        <f t="shared" si="125"/>
        <v>2.0166739999999999E-4</v>
      </c>
      <c r="H150" s="45">
        <f t="shared" si="126"/>
        <v>7.1558842000000005E-5</v>
      </c>
      <c r="I150" s="45">
        <f t="shared" si="127"/>
        <v>0.19743331</v>
      </c>
      <c r="J150" s="45">
        <f t="shared" si="128"/>
        <v>1.3593450999999999E-3</v>
      </c>
      <c r="K150" s="45">
        <f t="shared" si="129"/>
        <v>4.9227777000000002E-4</v>
      </c>
      <c r="L150" s="45">
        <f t="shared" si="130"/>
        <v>1.7687471E-3</v>
      </c>
      <c r="M150" s="45">
        <f t="shared" si="131"/>
        <v>4.3758008999999999E-3</v>
      </c>
      <c r="N150" s="45">
        <f t="shared" si="132"/>
        <v>6.9256465999999997E-4</v>
      </c>
      <c r="O150" s="45">
        <f t="shared" si="133"/>
        <v>8.1958104000000004E-2</v>
      </c>
      <c r="P150" s="45">
        <f t="shared" si="134"/>
        <v>5.1532654000000001E-6</v>
      </c>
      <c r="Q150" s="45">
        <f t="shared" si="135"/>
        <v>3.3429274000000001E-6</v>
      </c>
      <c r="R150" s="45">
        <f t="shared" si="136"/>
        <v>3.2376490000000001E-2</v>
      </c>
      <c r="S150" s="45">
        <f t="shared" si="137"/>
        <v>7.7620484000000006E-6</v>
      </c>
      <c r="T150" s="45">
        <f t="shared" si="138"/>
        <v>5.2661838000000002E-2</v>
      </c>
      <c r="U150" s="45">
        <f t="shared" si="139"/>
        <v>2.6539737000000001E-2</v>
      </c>
      <c r="V150" s="45">
        <f t="shared" si="140"/>
        <v>6.6395906000000005E-2</v>
      </c>
      <c r="W150" s="45">
        <f t="shared" si="141"/>
        <v>8.2560830000000002E-2</v>
      </c>
      <c r="X150" s="45"/>
      <c r="Y150" s="45"/>
      <c r="Z150" s="45"/>
    </row>
    <row r="151" spans="1:26" x14ac:dyDescent="0.15">
      <c r="A151" s="45" t="str">
        <f t="shared" si="119"/>
        <v>Land use</v>
      </c>
      <c r="B151" s="45">
        <f t="shared" si="142"/>
        <v>17.580628000000001</v>
      </c>
      <c r="C151" s="45">
        <f t="shared" si="121"/>
        <v>0</v>
      </c>
      <c r="D151" s="45">
        <f t="shared" si="122"/>
        <v>3.5628828000000001</v>
      </c>
      <c r="E151" s="45">
        <f t="shared" si="123"/>
        <v>0.1209894</v>
      </c>
      <c r="F151" s="45">
        <f t="shared" si="124"/>
        <v>4.0456071000000001E-3</v>
      </c>
      <c r="G151" s="45">
        <f t="shared" si="125"/>
        <v>1.0315575E-2</v>
      </c>
      <c r="H151" s="45">
        <f t="shared" si="126"/>
        <v>9.8616444999999997E-2</v>
      </c>
      <c r="I151" s="45">
        <f t="shared" si="127"/>
        <v>2.0093220000000001</v>
      </c>
      <c r="J151" s="45">
        <f t="shared" si="128"/>
        <v>0.27255717000000002</v>
      </c>
      <c r="K151" s="45">
        <f t="shared" si="129"/>
        <v>4.9909476999999997E-3</v>
      </c>
      <c r="L151" s="45">
        <f t="shared" si="130"/>
        <v>21.301098</v>
      </c>
      <c r="M151" s="45">
        <f t="shared" si="131"/>
        <v>3.7823412000000001E-2</v>
      </c>
      <c r="N151" s="45">
        <f t="shared" si="132"/>
        <v>1.6587362999999999</v>
      </c>
      <c r="O151" s="45">
        <f t="shared" si="133"/>
        <v>0.86389625000000003</v>
      </c>
      <c r="P151" s="45">
        <f t="shared" si="134"/>
        <v>4.8683473999999998E-4</v>
      </c>
      <c r="Q151" s="45">
        <f t="shared" si="135"/>
        <v>5.8037308000000003E-4</v>
      </c>
      <c r="R151" s="45">
        <f t="shared" si="136"/>
        <v>0.39234651999999998</v>
      </c>
      <c r="S151" s="45">
        <f t="shared" si="137"/>
        <v>3.0687037000000001E-3</v>
      </c>
      <c r="T151" s="45">
        <f t="shared" si="138"/>
        <v>8.1780782999999992</v>
      </c>
      <c r="U151" s="45">
        <f t="shared" si="139"/>
        <v>2.9386692999999998E-2</v>
      </c>
      <c r="V151" s="45">
        <f t="shared" si="140"/>
        <v>3.3469533000000003E-2</v>
      </c>
      <c r="W151" s="45">
        <f t="shared" si="141"/>
        <v>4.1618114999999997E-2</v>
      </c>
      <c r="X151" s="45"/>
      <c r="Y151" s="45"/>
      <c r="Z151" s="45"/>
    </row>
    <row r="152" spans="1:26" x14ac:dyDescent="0.15">
      <c r="A152" s="45" t="str">
        <f t="shared" si="119"/>
        <v>Ozone depletion</v>
      </c>
      <c r="B152" s="45">
        <f t="shared" si="142"/>
        <v>7.9465905000000006E-11</v>
      </c>
      <c r="C152" s="45">
        <f t="shared" si="121"/>
        <v>0</v>
      </c>
      <c r="D152" s="45">
        <f t="shared" si="122"/>
        <v>2.2835677E-8</v>
      </c>
      <c r="E152" s="45">
        <f t="shared" si="123"/>
        <v>1.1457797000000001E-9</v>
      </c>
      <c r="F152" s="45">
        <f t="shared" si="124"/>
        <v>4.4626042000000001E-13</v>
      </c>
      <c r="G152" s="45">
        <f t="shared" si="125"/>
        <v>3.9515605999999998E-6</v>
      </c>
      <c r="H152" s="45">
        <f t="shared" si="126"/>
        <v>4.4575455999999998E-13</v>
      </c>
      <c r="I152" s="45">
        <f t="shared" si="127"/>
        <v>1.7255363E-10</v>
      </c>
      <c r="J152" s="45">
        <f t="shared" si="128"/>
        <v>6.7225543999999997E-10</v>
      </c>
      <c r="K152" s="45">
        <f t="shared" si="129"/>
        <v>2.1784869000000001E-11</v>
      </c>
      <c r="L152" s="45">
        <f t="shared" si="130"/>
        <v>4.5944988999999998E-13</v>
      </c>
      <c r="M152" s="45">
        <f t="shared" si="131"/>
        <v>5.1438404999999999E-12</v>
      </c>
      <c r="N152" s="45">
        <f t="shared" si="132"/>
        <v>6.2704470000000001E-13</v>
      </c>
      <c r="O152" s="45">
        <f t="shared" si="133"/>
        <v>4.4671196999999999E-12</v>
      </c>
      <c r="P152" s="45">
        <f t="shared" si="134"/>
        <v>3.9538814E-15</v>
      </c>
      <c r="Q152" s="45">
        <f t="shared" si="135"/>
        <v>2.5894975E-15</v>
      </c>
      <c r="R152" s="45">
        <f t="shared" si="136"/>
        <v>3.3543712E-8</v>
      </c>
      <c r="S152" s="45">
        <f t="shared" si="137"/>
        <v>1.1981116E-15</v>
      </c>
      <c r="T152" s="45">
        <f t="shared" si="138"/>
        <v>6.3302018000000001E-9</v>
      </c>
      <c r="U152" s="45">
        <f t="shared" si="139"/>
        <v>2.1014164E-11</v>
      </c>
      <c r="V152" s="45">
        <f t="shared" si="140"/>
        <v>5.2783984999999997E-11</v>
      </c>
      <c r="W152" s="45">
        <f t="shared" si="141"/>
        <v>6.5634914000000003E-11</v>
      </c>
      <c r="X152" s="45"/>
      <c r="Y152" s="45"/>
      <c r="Z152" s="45"/>
    </row>
    <row r="153" spans="1:26" x14ac:dyDescent="0.15">
      <c r="A153" s="45" t="str">
        <f t="shared" si="119"/>
        <v>Photochemical ozone formation</v>
      </c>
      <c r="B153" s="45">
        <f t="shared" si="142"/>
        <v>4.1208030999999999E-2</v>
      </c>
      <c r="C153" s="45">
        <f t="shared" si="121"/>
        <v>0</v>
      </c>
      <c r="D153" s="45">
        <f t="shared" si="122"/>
        <v>1.7481899999999999E-3</v>
      </c>
      <c r="E153" s="45">
        <f t="shared" si="123"/>
        <v>2.0240054E-4</v>
      </c>
      <c r="F153" s="45">
        <f t="shared" si="124"/>
        <v>1.8717118E-6</v>
      </c>
      <c r="G153" s="45">
        <f t="shared" si="125"/>
        <v>7.0073490999999996E-6</v>
      </c>
      <c r="H153" s="45">
        <f t="shared" si="126"/>
        <v>2.3115156000000001E-4</v>
      </c>
      <c r="I153" s="45">
        <f t="shared" si="127"/>
        <v>7.8269555999999996E-4</v>
      </c>
      <c r="J153" s="45">
        <f t="shared" si="128"/>
        <v>9.3359064999999996E-5</v>
      </c>
      <c r="K153" s="45">
        <f t="shared" si="129"/>
        <v>1.8997979999999999E-6</v>
      </c>
      <c r="L153" s="45">
        <f t="shared" si="130"/>
        <v>3.4492288000000001E-4</v>
      </c>
      <c r="M153" s="45">
        <f t="shared" si="131"/>
        <v>1.5675843E-4</v>
      </c>
      <c r="N153" s="45">
        <f t="shared" si="132"/>
        <v>7.1377911999999999E-6</v>
      </c>
      <c r="O153" s="45">
        <f t="shared" si="133"/>
        <v>1.9374322000000001E-3</v>
      </c>
      <c r="P153" s="45">
        <f t="shared" si="134"/>
        <v>4.6683245E-7</v>
      </c>
      <c r="Q153" s="45">
        <f t="shared" si="135"/>
        <v>8.0019253000000003E-6</v>
      </c>
      <c r="R153" s="45">
        <f t="shared" si="136"/>
        <v>1.3379337000000001E-4</v>
      </c>
      <c r="S153" s="45">
        <f t="shared" si="137"/>
        <v>2.6163872000000002E-6</v>
      </c>
      <c r="T153" s="45">
        <f t="shared" si="138"/>
        <v>4.3592575000000002E-4</v>
      </c>
      <c r="U153" s="45">
        <f t="shared" si="139"/>
        <v>1.6453936999999999E-4</v>
      </c>
      <c r="V153" s="45">
        <f t="shared" si="140"/>
        <v>8.7322352000000005E-5</v>
      </c>
      <c r="W153" s="45">
        <f t="shared" si="141"/>
        <v>1.0858208E-4</v>
      </c>
      <c r="X153" s="45"/>
      <c r="Y153" s="45"/>
      <c r="Z153" s="45"/>
    </row>
    <row r="154" spans="1:26" x14ac:dyDescent="0.15">
      <c r="A154" s="45" t="str">
        <f t="shared" si="119"/>
        <v>Resource use, fossils</v>
      </c>
      <c r="B154" s="45">
        <f t="shared" si="142"/>
        <v>34.305007000000003</v>
      </c>
      <c r="C154" s="45">
        <f t="shared" si="121"/>
        <v>0</v>
      </c>
      <c r="D154" s="45">
        <f t="shared" si="122"/>
        <v>0</v>
      </c>
      <c r="E154" s="45">
        <f t="shared" si="123"/>
        <v>0.25333123000000002</v>
      </c>
      <c r="F154" s="45">
        <f t="shared" si="124"/>
        <v>7.5332336999999999E-2</v>
      </c>
      <c r="G154" s="45">
        <f t="shared" si="125"/>
        <v>5.4368702999999997E-2</v>
      </c>
      <c r="H154" s="45">
        <f t="shared" si="126"/>
        <v>0.19242987</v>
      </c>
      <c r="I154" s="45">
        <f t="shared" si="127"/>
        <v>8.0987731000000007</v>
      </c>
      <c r="J154" s="45">
        <f t="shared" si="128"/>
        <v>0.19622527000000001</v>
      </c>
      <c r="K154" s="45">
        <f t="shared" si="129"/>
        <v>2.0171122999999999E-2</v>
      </c>
      <c r="L154" s="45">
        <f t="shared" si="130"/>
        <v>0.15625834</v>
      </c>
      <c r="M154" s="45">
        <f t="shared" si="131"/>
        <v>2.6336669000000001</v>
      </c>
      <c r="N154" s="45">
        <f t="shared" si="132"/>
        <v>4.9759420999999998E-2</v>
      </c>
      <c r="O154" s="45">
        <f t="shared" si="133"/>
        <v>14.952139000000001</v>
      </c>
      <c r="P154" s="45">
        <f t="shared" si="134"/>
        <v>1.1596225000000001E-3</v>
      </c>
      <c r="Q154" s="45">
        <f t="shared" si="135"/>
        <v>1.1593107E-3</v>
      </c>
      <c r="R154" s="45">
        <f t="shared" si="136"/>
        <v>1.3889826000000001</v>
      </c>
      <c r="S154" s="45">
        <f t="shared" si="137"/>
        <v>9.6578614000000004E-3</v>
      </c>
      <c r="T154" s="45">
        <f t="shared" si="138"/>
        <v>2.1260561999999998</v>
      </c>
      <c r="U154" s="45">
        <f t="shared" si="139"/>
        <v>2.6509075000000002</v>
      </c>
      <c r="V154" s="45">
        <f t="shared" si="140"/>
        <v>5.7644909000000002</v>
      </c>
      <c r="W154" s="45">
        <f t="shared" si="141"/>
        <v>7.1679291999999997</v>
      </c>
      <c r="X154" s="45"/>
      <c r="Y154" s="45"/>
      <c r="Z154" s="45"/>
    </row>
    <row r="155" spans="1:26" x14ac:dyDescent="0.15">
      <c r="A155" s="45" t="str">
        <f t="shared" si="119"/>
        <v>Resource use, minerals and metals</v>
      </c>
      <c r="B155" s="45">
        <f t="shared" si="142"/>
        <v>2.7383201999999998E-7</v>
      </c>
      <c r="C155" s="45">
        <f t="shared" si="121"/>
        <v>0</v>
      </c>
      <c r="D155" s="45">
        <f t="shared" si="122"/>
        <v>2.175286E-5</v>
      </c>
      <c r="E155" s="45">
        <f t="shared" si="123"/>
        <v>3.6730789999999998E-7</v>
      </c>
      <c r="F155" s="45">
        <f t="shared" si="124"/>
        <v>4.3561823000000002E-10</v>
      </c>
      <c r="G155" s="45">
        <f t="shared" si="125"/>
        <v>3.4927816000000001E-9</v>
      </c>
      <c r="H155" s="45">
        <f t="shared" si="126"/>
        <v>1.5360282E-9</v>
      </c>
      <c r="I155" s="45">
        <f t="shared" si="127"/>
        <v>1.184879E-7</v>
      </c>
      <c r="J155" s="45">
        <f t="shared" si="128"/>
        <v>5.6920435999999996E-6</v>
      </c>
      <c r="K155" s="45">
        <f t="shared" si="129"/>
        <v>2.9546473000000001E-10</v>
      </c>
      <c r="L155" s="45">
        <f t="shared" si="130"/>
        <v>5.6260155000000002E-8</v>
      </c>
      <c r="M155" s="45">
        <f t="shared" si="131"/>
        <v>2.6677733E-8</v>
      </c>
      <c r="N155" s="45">
        <f t="shared" si="132"/>
        <v>9.1794666000000003E-10</v>
      </c>
      <c r="O155" s="45">
        <f t="shared" si="133"/>
        <v>1.4396076E-7</v>
      </c>
      <c r="P155" s="45">
        <f t="shared" si="134"/>
        <v>1.3181157999999999E-10</v>
      </c>
      <c r="Q155" s="45">
        <f t="shared" si="135"/>
        <v>1.0151029000000001E-10</v>
      </c>
      <c r="R155" s="45">
        <f t="shared" si="136"/>
        <v>2.0992649E-7</v>
      </c>
      <c r="S155" s="45">
        <f t="shared" si="137"/>
        <v>2.9774373E-9</v>
      </c>
      <c r="T155" s="45">
        <f t="shared" si="138"/>
        <v>5.2539247999999998E-8</v>
      </c>
      <c r="U155" s="45">
        <f t="shared" si="139"/>
        <v>7.1501559000000004E-9</v>
      </c>
      <c r="V155" s="45">
        <f t="shared" si="140"/>
        <v>4.9379673000000001E-8</v>
      </c>
      <c r="W155" s="45">
        <f t="shared" si="141"/>
        <v>6.1401780000000005E-8</v>
      </c>
      <c r="X155" s="45"/>
      <c r="Y155" s="45"/>
      <c r="Z155" s="45"/>
    </row>
    <row r="156" spans="1:26" x14ac:dyDescent="0.15">
      <c r="A156" s="45" t="str">
        <f t="shared" si="119"/>
        <v>Water use</v>
      </c>
      <c r="B156" s="45">
        <f t="shared" ref="B156" si="143">ABS(E203)</f>
        <v>0.37258954999999999</v>
      </c>
      <c r="C156" s="45">
        <f t="shared" si="121"/>
        <v>0</v>
      </c>
      <c r="D156" s="45">
        <f t="shared" si="122"/>
        <v>2.9514100000000001E-2</v>
      </c>
      <c r="E156" s="45">
        <f t="shared" si="123"/>
        <v>0.29164544999999997</v>
      </c>
      <c r="F156" s="45">
        <f t="shared" si="124"/>
        <v>1.4637825E-3</v>
      </c>
      <c r="G156" s="45">
        <f t="shared" si="125"/>
        <v>1.3704320000000001E-2</v>
      </c>
      <c r="H156" s="45">
        <f t="shared" si="126"/>
        <v>2.0899969000000001E-3</v>
      </c>
      <c r="I156" s="45">
        <f t="shared" si="127"/>
        <v>0.15882313000000001</v>
      </c>
      <c r="J156" s="45">
        <f t="shared" si="128"/>
        <v>0.24528105</v>
      </c>
      <c r="K156" s="45">
        <f t="shared" si="129"/>
        <v>4.0041703999999997E-4</v>
      </c>
      <c r="L156" s="45">
        <f t="shared" si="130"/>
        <v>2.5965334E-2</v>
      </c>
      <c r="M156" s="45">
        <f t="shared" si="131"/>
        <v>0.47285173000000003</v>
      </c>
      <c r="N156" s="45">
        <f t="shared" si="132"/>
        <v>1.2948676000000001E-3</v>
      </c>
      <c r="O156" s="45">
        <f t="shared" si="133"/>
        <v>1.4527057999999999</v>
      </c>
      <c r="P156" s="45">
        <f t="shared" si="134"/>
        <v>7.5358221E-6</v>
      </c>
      <c r="Q156" s="45">
        <f t="shared" si="135"/>
        <v>8.3688606000000007E-6</v>
      </c>
      <c r="R156" s="45">
        <f t="shared" si="136"/>
        <v>0.10389202</v>
      </c>
      <c r="S156" s="45">
        <f t="shared" si="137"/>
        <v>7.3086287000000003E-5</v>
      </c>
      <c r="T156" s="45">
        <f t="shared" si="138"/>
        <v>5.6903996999999998E-2</v>
      </c>
      <c r="U156" s="45">
        <f t="shared" si="139"/>
        <v>4.0583000000000001E-2</v>
      </c>
      <c r="V156" s="45">
        <f t="shared" si="140"/>
        <v>8.9108074999999995E-2</v>
      </c>
      <c r="W156" s="45">
        <f t="shared" si="141"/>
        <v>0.11080255999999999</v>
      </c>
      <c r="X156" s="45"/>
      <c r="Y156" s="45"/>
      <c r="Z156" s="45"/>
    </row>
    <row r="157" spans="1:26" x14ac:dyDescent="0.15">
      <c r="A157" s="8"/>
      <c r="B157" s="22"/>
      <c r="C157" s="22"/>
      <c r="D157" s="22"/>
      <c r="E157" s="22"/>
      <c r="F157" s="22"/>
      <c r="G157" s="22"/>
    </row>
    <row r="158" spans="1:26" x14ac:dyDescent="0.15">
      <c r="A158" s="21" t="s">
        <v>61</v>
      </c>
      <c r="B158" s="7"/>
      <c r="C158" s="7"/>
      <c r="D158" s="7"/>
    </row>
    <row r="159" spans="1:26" x14ac:dyDescent="0.15">
      <c r="A159" s="7"/>
      <c r="B159" s="7"/>
      <c r="C159" s="7"/>
      <c r="D159" s="7"/>
    </row>
    <row r="160" spans="1:26" ht="14" x14ac:dyDescent="0.15">
      <c r="A160" s="7" t="s">
        <v>6</v>
      </c>
      <c r="B160" s="7" t="s">
        <v>7</v>
      </c>
      <c r="C160" s="7"/>
      <c r="D160" s="7"/>
    </row>
    <row r="161" spans="1:26" ht="14" x14ac:dyDescent="0.15">
      <c r="A161" s="7" t="s">
        <v>8</v>
      </c>
      <c r="B161" s="8" t="s">
        <v>9</v>
      </c>
    </row>
    <row r="162" spans="1:26" x14ac:dyDescent="0.15">
      <c r="A162" t="s">
        <v>10</v>
      </c>
      <c r="B162" s="8" t="s">
        <v>120</v>
      </c>
    </row>
    <row r="163" spans="1:26" x14ac:dyDescent="0.15">
      <c r="A163" t="s">
        <v>11</v>
      </c>
      <c r="B163" s="8" t="s">
        <v>12</v>
      </c>
    </row>
    <row r="164" spans="1:26" x14ac:dyDescent="0.15">
      <c r="A164" t="s">
        <v>13</v>
      </c>
      <c r="B164" s="8" t="s">
        <v>14</v>
      </c>
    </row>
    <row r="165" spans="1:26" x14ac:dyDescent="0.15">
      <c r="A165" t="s">
        <v>15</v>
      </c>
      <c r="B165" s="8" t="s">
        <v>16</v>
      </c>
    </row>
    <row r="166" spans="1:26" x14ac:dyDescent="0.15">
      <c r="A166" t="s">
        <v>17</v>
      </c>
      <c r="B166" s="8" t="s">
        <v>62</v>
      </c>
    </row>
    <row r="167" spans="1:26" x14ac:dyDescent="0.15">
      <c r="A167" t="s">
        <v>19</v>
      </c>
      <c r="B167" s="8" t="s">
        <v>20</v>
      </c>
    </row>
    <row r="168" spans="1:26" x14ac:dyDescent="0.15">
      <c r="A168" t="s">
        <v>21</v>
      </c>
      <c r="B168" s="8" t="s">
        <v>22</v>
      </c>
    </row>
    <row r="169" spans="1:26" x14ac:dyDescent="0.15">
      <c r="A169" t="s">
        <v>25</v>
      </c>
      <c r="B169" s="8" t="s">
        <v>24</v>
      </c>
    </row>
    <row r="170" spans="1:26" x14ac:dyDescent="0.15">
      <c r="A170" t="s">
        <v>26</v>
      </c>
      <c r="B170" s="8" t="s">
        <v>24</v>
      </c>
    </row>
    <row r="171" spans="1:26" x14ac:dyDescent="0.15">
      <c r="A171" t="s">
        <v>28</v>
      </c>
      <c r="B171" s="8" t="s">
        <v>1</v>
      </c>
    </row>
    <row r="172" spans="1:26" x14ac:dyDescent="0.15">
      <c r="A172" t="s">
        <v>30</v>
      </c>
      <c r="B172" s="8" t="s">
        <v>31</v>
      </c>
    </row>
    <row r="174" spans="1:26" ht="84" customHeight="1" x14ac:dyDescent="0.15">
      <c r="A174" s="32" t="s">
        <v>1</v>
      </c>
      <c r="B174" s="30" t="s">
        <v>32</v>
      </c>
      <c r="C174" s="30" t="s">
        <v>33</v>
      </c>
      <c r="D174" s="30" t="s">
        <v>34</v>
      </c>
      <c r="E174" s="30" t="s">
        <v>96</v>
      </c>
      <c r="F174" s="30" t="s">
        <v>97</v>
      </c>
      <c r="G174" s="31" t="s">
        <v>98</v>
      </c>
      <c r="H174" s="31" t="s">
        <v>99</v>
      </c>
      <c r="I174" s="31" t="s">
        <v>100</v>
      </c>
      <c r="J174" s="31" t="s">
        <v>101</v>
      </c>
      <c r="K174" s="31" t="s">
        <v>102</v>
      </c>
      <c r="L174" s="31" t="s">
        <v>103</v>
      </c>
      <c r="M174" s="31" t="s">
        <v>104</v>
      </c>
      <c r="N174" s="31" t="s">
        <v>121</v>
      </c>
      <c r="O174" s="31" t="s">
        <v>122</v>
      </c>
      <c r="P174" s="31" t="s">
        <v>105</v>
      </c>
      <c r="Q174" s="31" t="s">
        <v>106</v>
      </c>
      <c r="R174" s="31" t="s">
        <v>108</v>
      </c>
      <c r="S174" s="31" t="s">
        <v>157</v>
      </c>
      <c r="T174" s="31" t="s">
        <v>158</v>
      </c>
      <c r="U174" s="31" t="s">
        <v>109</v>
      </c>
      <c r="V174" s="31" t="s">
        <v>110</v>
      </c>
      <c r="W174" s="31" t="s">
        <v>107</v>
      </c>
      <c r="X174" s="31" t="s">
        <v>123</v>
      </c>
      <c r="Y174" s="31" t="s">
        <v>124</v>
      </c>
      <c r="Z174" s="31" t="s">
        <v>124</v>
      </c>
    </row>
    <row r="175" spans="1:26" x14ac:dyDescent="0.15">
      <c r="A175" s="2" t="s">
        <v>35</v>
      </c>
      <c r="B175" s="15" t="s">
        <v>67</v>
      </c>
      <c r="C175" s="15">
        <v>3.9336111E-2</v>
      </c>
      <c r="D175" s="15">
        <v>0</v>
      </c>
      <c r="E175" s="15">
        <v>2.8568375E-2</v>
      </c>
      <c r="F175" s="19">
        <v>0</v>
      </c>
      <c r="G175" s="2">
        <v>4.2807315999999996E-3</v>
      </c>
      <c r="H175" s="19">
        <v>3.3898117E-4</v>
      </c>
      <c r="I175" s="19">
        <v>-4.5320876000000001E-6</v>
      </c>
      <c r="J175" s="19">
        <v>1.8891709E-4</v>
      </c>
      <c r="K175" s="19">
        <v>1.6025090999999999E-4</v>
      </c>
      <c r="L175" s="19">
        <v>1.4288826E-3</v>
      </c>
      <c r="M175" s="19">
        <v>1.7141442E-4</v>
      </c>
      <c r="N175" s="19">
        <v>3.5314651E-6</v>
      </c>
      <c r="O175" s="19">
        <v>2.3907554999999999E-4</v>
      </c>
      <c r="P175" s="19">
        <v>1.3650823E-4</v>
      </c>
      <c r="Q175" s="19">
        <v>2.0411079000000001E-6</v>
      </c>
      <c r="R175" s="19">
        <v>3.5105704999999999E-3</v>
      </c>
      <c r="S175" s="19">
        <v>4.2636779999999999E-7</v>
      </c>
      <c r="T175" s="19">
        <v>8.5928883000000007E-6</v>
      </c>
      <c r="U175" s="19">
        <v>2.4556600000000001E-4</v>
      </c>
      <c r="V175" s="19">
        <v>3.0709354000000002E-6</v>
      </c>
      <c r="W175" s="19">
        <v>8.3293186E-4</v>
      </c>
      <c r="X175" s="19">
        <v>-2.7963397999999998E-4</v>
      </c>
      <c r="Y175" s="19">
        <v>-4.9959068000000005E-4</v>
      </c>
      <c r="Z175" s="19">
        <v>-6.2122234999999995E-4</v>
      </c>
    </row>
    <row r="176" spans="1:26" x14ac:dyDescent="0.15">
      <c r="A176" s="2" t="s">
        <v>36</v>
      </c>
      <c r="B176" s="15" t="s">
        <v>68</v>
      </c>
      <c r="C176" s="19">
        <v>5.5597966999999997</v>
      </c>
      <c r="D176" s="15">
        <v>0</v>
      </c>
      <c r="E176" s="19">
        <v>2.5309677000000002</v>
      </c>
      <c r="F176" s="19">
        <v>0</v>
      </c>
      <c r="G176" s="3">
        <v>0.35990404999999998</v>
      </c>
      <c r="H176" s="19">
        <v>8.6998390999999994E-2</v>
      </c>
      <c r="I176" s="19">
        <v>7.9118355000000005E-3</v>
      </c>
      <c r="J176" s="19">
        <v>0.24705974999999999</v>
      </c>
      <c r="K176" s="19">
        <v>1.4197163E-2</v>
      </c>
      <c r="L176" s="19">
        <v>0.47259076999999999</v>
      </c>
      <c r="M176" s="19">
        <v>4.6054024999999998E-2</v>
      </c>
      <c r="N176" s="19">
        <v>1.4510297E-3</v>
      </c>
      <c r="O176" s="19">
        <v>3.2101923999999997E-2</v>
      </c>
      <c r="P176" s="19">
        <v>0.15313135</v>
      </c>
      <c r="Q176" s="19">
        <v>-3.1520125999999998E-3</v>
      </c>
      <c r="R176" s="19">
        <v>1.0595387000000001</v>
      </c>
      <c r="S176" s="19">
        <v>7.4766415000000004E-5</v>
      </c>
      <c r="T176" s="19">
        <v>1.3527353E-3</v>
      </c>
      <c r="U176" s="19">
        <v>0.50622422</v>
      </c>
      <c r="V176" s="19">
        <v>7.1455582000000005E-4</v>
      </c>
      <c r="W176" s="19">
        <v>0.21510660000000001</v>
      </c>
      <c r="X176" s="19">
        <v>-0.1831614</v>
      </c>
      <c r="Y176" s="19">
        <v>1.0730503000000001E-2</v>
      </c>
      <c r="Z176" s="19">
        <v>1.3342980000000001E-2</v>
      </c>
    </row>
    <row r="177" spans="1:26" x14ac:dyDescent="0.15">
      <c r="A177" s="2" t="s">
        <v>69</v>
      </c>
      <c r="B177" s="15" t="s">
        <v>68</v>
      </c>
      <c r="C177" s="15">
        <v>0.39288368000000001</v>
      </c>
      <c r="D177" s="15">
        <v>0</v>
      </c>
      <c r="E177" s="19">
        <v>4.4244515999999996E-3</v>
      </c>
      <c r="F177" s="19">
        <v>0</v>
      </c>
      <c r="G177" s="2">
        <v>1.7837562999999999E-3</v>
      </c>
      <c r="H177" s="19">
        <v>8.6811986000000002E-4</v>
      </c>
      <c r="I177" s="19">
        <v>-3.8411356999999999E-6</v>
      </c>
      <c r="J177" s="19">
        <v>1.0928508000000001E-5</v>
      </c>
      <c r="K177" s="19">
        <v>2.4818436000000001E-5</v>
      </c>
      <c r="L177" s="19">
        <v>1.6258485E-3</v>
      </c>
      <c r="M177" s="19">
        <v>1.0557019000000001E-2</v>
      </c>
      <c r="N177" s="19">
        <v>4.0527638000000004E-6</v>
      </c>
      <c r="O177" s="19">
        <v>1.4930516000000001E-4</v>
      </c>
      <c r="P177" s="19">
        <v>-2.0392955999999999E-5</v>
      </c>
      <c r="Q177" s="19">
        <v>2.2670038999999998E-6</v>
      </c>
      <c r="R177" s="19">
        <v>9.1405947999999998E-4</v>
      </c>
      <c r="S177" s="19">
        <v>1.7298102E-7</v>
      </c>
      <c r="T177" s="19">
        <v>1.4572567000000001E-7</v>
      </c>
      <c r="U177" s="19">
        <v>7.2236455000000005E-4</v>
      </c>
      <c r="V177" s="19">
        <v>7.6495614000000002E-7</v>
      </c>
      <c r="W177" s="19">
        <v>4.4049688999999999E-4</v>
      </c>
      <c r="X177" s="19">
        <v>-2.0011673999999999E-4</v>
      </c>
      <c r="Y177" s="19">
        <v>0.37157945999999997</v>
      </c>
      <c r="Z177" s="19">
        <v>0.46204518</v>
      </c>
    </row>
    <row r="178" spans="1:26" x14ac:dyDescent="0.15">
      <c r="A178" s="2" t="s">
        <v>70</v>
      </c>
      <c r="B178" s="15" t="s">
        <v>68</v>
      </c>
      <c r="C178" s="15">
        <v>5.1061021999999996</v>
      </c>
      <c r="D178" s="15">
        <v>0</v>
      </c>
      <c r="E178" s="19">
        <v>2.5086841</v>
      </c>
      <c r="F178" s="19">
        <v>0</v>
      </c>
      <c r="G178" s="2">
        <v>0.32307371000000001</v>
      </c>
      <c r="H178" s="19">
        <v>8.6102003999999996E-2</v>
      </c>
      <c r="I178" s="19">
        <v>7.9164373000000007E-3</v>
      </c>
      <c r="J178" s="19">
        <v>0.24704461</v>
      </c>
      <c r="K178" s="19">
        <v>1.4072166000000001E-2</v>
      </c>
      <c r="L178" s="19">
        <v>0.47049739000000002</v>
      </c>
      <c r="M178" s="19">
        <v>3.5452220999999999E-2</v>
      </c>
      <c r="N178" s="19">
        <v>1.4458328E-3</v>
      </c>
      <c r="O178" s="19">
        <v>3.1638624999999997E-2</v>
      </c>
      <c r="P178" s="19">
        <v>0.15313961000000001</v>
      </c>
      <c r="Q178" s="19">
        <v>-3.1588947E-3</v>
      </c>
      <c r="R178" s="19">
        <v>1.0583362000000001</v>
      </c>
      <c r="S178" s="19">
        <v>7.4235328999999996E-5</v>
      </c>
      <c r="T178" s="19">
        <v>1.3521239999999999E-3</v>
      </c>
      <c r="U178" s="19">
        <v>0.50542165999999999</v>
      </c>
      <c r="V178" s="19">
        <v>7.1065718999999996E-4</v>
      </c>
      <c r="W178" s="19">
        <v>0.20801185</v>
      </c>
      <c r="X178" s="19">
        <v>-0.18290828000000001</v>
      </c>
      <c r="Y178" s="19">
        <v>-0.36080409000000002</v>
      </c>
      <c r="Z178" s="19">
        <v>-0.44864641</v>
      </c>
    </row>
    <row r="179" spans="1:26" x14ac:dyDescent="0.15">
      <c r="A179" s="2" t="s">
        <v>71</v>
      </c>
      <c r="B179" s="15" t="s">
        <v>68</v>
      </c>
      <c r="C179" s="19">
        <v>6.0810778000000003E-2</v>
      </c>
      <c r="D179" s="15">
        <v>0</v>
      </c>
      <c r="E179" s="19">
        <v>1.7859169000000001E-2</v>
      </c>
      <c r="F179" s="19">
        <v>0</v>
      </c>
      <c r="G179" s="3">
        <v>3.5046583999999999E-2</v>
      </c>
      <c r="H179" s="19">
        <v>2.8267155999999999E-5</v>
      </c>
      <c r="I179" s="19">
        <v>-7.6065538000000001E-7</v>
      </c>
      <c r="J179" s="19">
        <v>4.2104209000000004E-6</v>
      </c>
      <c r="K179" s="19">
        <v>1.0017889E-4</v>
      </c>
      <c r="L179" s="19">
        <v>4.6753837000000002E-4</v>
      </c>
      <c r="M179" s="19">
        <v>4.4786227000000002E-5</v>
      </c>
      <c r="N179" s="19">
        <v>1.1440643000000001E-6</v>
      </c>
      <c r="O179" s="19">
        <v>3.1399379999999999E-4</v>
      </c>
      <c r="P179" s="19">
        <v>1.212365E-5</v>
      </c>
      <c r="Q179" s="19">
        <v>4.6150309999999997E-6</v>
      </c>
      <c r="R179" s="19">
        <v>2.8839376000000001E-4</v>
      </c>
      <c r="S179" s="19">
        <v>3.5810544E-7</v>
      </c>
      <c r="T179" s="19">
        <v>4.6555933E-7</v>
      </c>
      <c r="U179" s="19">
        <v>8.0195996000000005E-5</v>
      </c>
      <c r="V179" s="19">
        <v>3.1336794E-6</v>
      </c>
      <c r="W179" s="19">
        <v>6.6542503999999997E-3</v>
      </c>
      <c r="X179" s="19">
        <v>-5.299951E-5</v>
      </c>
      <c r="Y179" s="19">
        <v>-4.4870565000000001E-5</v>
      </c>
      <c r="Z179" s="19">
        <v>-5.5794872E-5</v>
      </c>
    </row>
    <row r="180" spans="1:26" x14ac:dyDescent="0.15">
      <c r="A180" s="2" t="s">
        <v>72</v>
      </c>
      <c r="B180" s="15" t="s">
        <v>73</v>
      </c>
      <c r="C180" s="19">
        <v>70.261030000000005</v>
      </c>
      <c r="D180" s="15">
        <v>0</v>
      </c>
      <c r="E180" s="19">
        <v>24.825928999999999</v>
      </c>
      <c r="F180" s="19">
        <v>3.7778706999999999E-21</v>
      </c>
      <c r="G180" s="3">
        <v>30.689754000000001</v>
      </c>
      <c r="H180" s="19">
        <v>0.88104696999999998</v>
      </c>
      <c r="I180" s="19">
        <v>-1.3215963000000001E-2</v>
      </c>
      <c r="J180" s="19">
        <v>4.5319523E-2</v>
      </c>
      <c r="K180" s="19">
        <v>0.1392581</v>
      </c>
      <c r="L180" s="19">
        <v>2.5708381</v>
      </c>
      <c r="M180" s="19">
        <v>0.66501874999999999</v>
      </c>
      <c r="N180" s="19">
        <v>6.3926492000000003E-3</v>
      </c>
      <c r="O180" s="19">
        <v>0.18831774000000001</v>
      </c>
      <c r="P180" s="19">
        <v>1.6656617</v>
      </c>
      <c r="Q180" s="19">
        <v>-2.692669E-3</v>
      </c>
      <c r="R180" s="19">
        <v>6.5782192999999998</v>
      </c>
      <c r="S180" s="19">
        <v>6.292995E-4</v>
      </c>
      <c r="T180" s="19">
        <v>7.4909064000000004E-4</v>
      </c>
      <c r="U180" s="19">
        <v>0.46776631000000002</v>
      </c>
      <c r="V180" s="19">
        <v>7.9062828000000009E-3</v>
      </c>
      <c r="W180" s="19">
        <v>2.4453828999999998</v>
      </c>
      <c r="X180" s="19">
        <v>-0.50169483999999998</v>
      </c>
      <c r="Y180" s="19">
        <v>-0.39955633000000002</v>
      </c>
      <c r="Z180" s="19">
        <v>-0.49683337999999999</v>
      </c>
    </row>
    <row r="181" spans="1:26" x14ac:dyDescent="0.15">
      <c r="A181" s="2" t="s">
        <v>74</v>
      </c>
      <c r="B181" s="15" t="s">
        <v>73</v>
      </c>
      <c r="C181" s="19">
        <v>7.4230573</v>
      </c>
      <c r="D181" s="15">
        <v>0</v>
      </c>
      <c r="E181" s="19">
        <v>0.66222084000000003</v>
      </c>
      <c r="F181" s="19">
        <v>9.3873502000000004E-8</v>
      </c>
      <c r="G181" s="3">
        <v>2.7667259999999998</v>
      </c>
      <c r="H181" s="19">
        <v>5.7575075000000003E-2</v>
      </c>
      <c r="I181" s="19">
        <v>-5.5585111E-4</v>
      </c>
      <c r="J181" s="19">
        <v>2.7936788999999998E-3</v>
      </c>
      <c r="K181" s="19">
        <v>3.7146492000000001E-3</v>
      </c>
      <c r="L181" s="19">
        <v>0.75369043000000002</v>
      </c>
      <c r="M181" s="19">
        <v>0.77209463</v>
      </c>
      <c r="N181" s="19">
        <v>1.8794209E-3</v>
      </c>
      <c r="O181" s="19">
        <v>4.7268273999999999E-2</v>
      </c>
      <c r="P181" s="19">
        <v>1.9787703E-2</v>
      </c>
      <c r="Q181" s="19">
        <v>-4.0786682999999999E-4</v>
      </c>
      <c r="R181" s="19">
        <v>0.28312337999999998</v>
      </c>
      <c r="S181" s="19">
        <v>3.1641916999999999E-5</v>
      </c>
      <c r="T181" s="19">
        <v>2.6413167999999999E-5</v>
      </c>
      <c r="U181" s="19">
        <v>0.15386904000000001</v>
      </c>
      <c r="V181" s="19">
        <v>2.2794263E-4</v>
      </c>
      <c r="W181" s="19">
        <v>2.0807359999999999</v>
      </c>
      <c r="X181" s="19">
        <v>-6.2181466999999997E-2</v>
      </c>
      <c r="Y181" s="19">
        <v>-0.11956267</v>
      </c>
      <c r="Z181" s="19">
        <v>-0.14867171000000001</v>
      </c>
    </row>
    <row r="182" spans="1:26" x14ac:dyDescent="0.15">
      <c r="A182" s="2" t="s">
        <v>75</v>
      </c>
      <c r="B182" s="15" t="s">
        <v>73</v>
      </c>
      <c r="C182" s="15">
        <v>38.289602000000002</v>
      </c>
      <c r="D182" s="15">
        <v>0</v>
      </c>
      <c r="E182" s="19">
        <v>24.098645999999999</v>
      </c>
      <c r="F182" s="19">
        <v>0</v>
      </c>
      <c r="G182" s="2">
        <v>2.7817864999999999</v>
      </c>
      <c r="H182" s="19">
        <v>0.11753115</v>
      </c>
      <c r="I182" s="19">
        <v>-7.2907184E-3</v>
      </c>
      <c r="J182" s="19">
        <v>3.9856321E-2</v>
      </c>
      <c r="K182" s="19">
        <v>0.13517850000000001</v>
      </c>
      <c r="L182" s="19">
        <v>1.6144749</v>
      </c>
      <c r="M182" s="19">
        <v>0.98518587999999996</v>
      </c>
      <c r="N182" s="19">
        <v>4.0075453E-3</v>
      </c>
      <c r="O182" s="19">
        <v>0.22606794</v>
      </c>
      <c r="P182" s="19">
        <v>1.6752361</v>
      </c>
      <c r="Q182" s="19">
        <v>3.0395139000000001E-3</v>
      </c>
      <c r="R182" s="19">
        <v>5.9400012000000002</v>
      </c>
      <c r="S182" s="19">
        <v>5.9580448000000005E-4</v>
      </c>
      <c r="T182" s="19">
        <v>7.2190812000000001E-4</v>
      </c>
      <c r="U182" s="19">
        <v>0.32887912000000002</v>
      </c>
      <c r="V182" s="19">
        <v>7.7398066999999999E-3</v>
      </c>
      <c r="W182" s="19">
        <v>0.63180970999999997</v>
      </c>
      <c r="X182" s="19">
        <v>-0.29566790999999998</v>
      </c>
      <c r="Y182" s="19">
        <v>1.8020435999999999E-3</v>
      </c>
      <c r="Z182" s="19">
        <v>2.2407739E-3</v>
      </c>
    </row>
    <row r="183" spans="1:26" x14ac:dyDescent="0.15">
      <c r="A183" s="2" t="s">
        <v>76</v>
      </c>
      <c r="B183" s="15" t="s">
        <v>73</v>
      </c>
      <c r="C183" s="15">
        <v>34.812851999999999</v>
      </c>
      <c r="D183" s="15">
        <v>0</v>
      </c>
      <c r="E183" s="19">
        <v>0.72320551</v>
      </c>
      <c r="F183" s="19">
        <v>5.3950599000000003E-21</v>
      </c>
      <c r="G183" s="3">
        <v>30.319559999999999</v>
      </c>
      <c r="H183" s="19">
        <v>0.80496787999999997</v>
      </c>
      <c r="I183" s="19">
        <v>-6.7874939999999998E-3</v>
      </c>
      <c r="J183" s="19">
        <v>7.7348638000000001E-3</v>
      </c>
      <c r="K183" s="19">
        <v>4.0567355000000003E-3</v>
      </c>
      <c r="L183" s="19">
        <v>1.7024265000000001</v>
      </c>
      <c r="M183" s="19">
        <v>0.36450676999999998</v>
      </c>
      <c r="N183" s="19">
        <v>4.2462293000000003E-3</v>
      </c>
      <c r="O183" s="19">
        <v>7.4142686999999999E-4</v>
      </c>
      <c r="P183" s="19">
        <v>-7.7714306000000004E-3</v>
      </c>
      <c r="Q183" s="19">
        <v>-6.4223771000000004E-3</v>
      </c>
      <c r="R183" s="19">
        <v>0.79184489999999996</v>
      </c>
      <c r="S183" s="19">
        <v>5.8566181000000003E-5</v>
      </c>
      <c r="T183" s="19">
        <v>4.2871789999999998E-5</v>
      </c>
      <c r="U183" s="19">
        <v>0.28939380999999997</v>
      </c>
      <c r="V183" s="19">
        <v>2.2400594999999999E-4</v>
      </c>
      <c r="W183" s="19">
        <v>0.75763563</v>
      </c>
      <c r="X183" s="19">
        <v>-0.27337092000000002</v>
      </c>
      <c r="Y183" s="19">
        <v>-0.66344121</v>
      </c>
      <c r="Z183" s="19">
        <v>-0.82496437</v>
      </c>
    </row>
    <row r="184" spans="1:26" x14ac:dyDescent="0.15">
      <c r="A184" s="2" t="s">
        <v>77</v>
      </c>
      <c r="B184" s="15" t="s">
        <v>73</v>
      </c>
      <c r="C184" s="19">
        <v>1.5733682999999999E-10</v>
      </c>
      <c r="D184" s="15">
        <v>0</v>
      </c>
      <c r="E184" s="19">
        <v>2.4248258E-11</v>
      </c>
      <c r="F184" s="19">
        <v>0</v>
      </c>
      <c r="G184" s="3">
        <v>8.6393838000000004E-11</v>
      </c>
      <c r="H184" s="19">
        <v>2.1276607999999999E-12</v>
      </c>
      <c r="I184" s="19">
        <v>5.8131531000000003E-21</v>
      </c>
      <c r="J184" s="19">
        <v>2.0262623E-12</v>
      </c>
      <c r="K184" s="19">
        <v>1.3601773E-13</v>
      </c>
      <c r="L184" s="19">
        <v>1.2840318E-14</v>
      </c>
      <c r="M184" s="19">
        <v>4.2010383E-11</v>
      </c>
      <c r="N184" s="19">
        <v>2.9753343999999999E-22</v>
      </c>
      <c r="O184" s="19">
        <v>3.0933235999999998E-19</v>
      </c>
      <c r="P184" s="19">
        <v>7.3480136999999997E-22</v>
      </c>
      <c r="Q184" s="19">
        <v>9.0285897999999997E-21</v>
      </c>
      <c r="R184" s="19">
        <v>-2.4892796999999999E-19</v>
      </c>
      <c r="S184" s="19">
        <v>2.7532249000000001E-21</v>
      </c>
      <c r="T184" s="19">
        <v>1.3252468999999999E-21</v>
      </c>
      <c r="U184" s="19">
        <v>1.9660725E-15</v>
      </c>
      <c r="V184" s="19">
        <v>3.1089893999999999E-21</v>
      </c>
      <c r="W184" s="19">
        <v>3.7960526999999999E-13</v>
      </c>
      <c r="X184" s="19">
        <v>1.2574048E-20</v>
      </c>
      <c r="Y184" s="19">
        <v>3.7353458999999997E-20</v>
      </c>
      <c r="Z184" s="19">
        <v>4.6447631E-20</v>
      </c>
    </row>
    <row r="185" spans="1:26" x14ac:dyDescent="0.15">
      <c r="A185" s="2" t="s">
        <v>38</v>
      </c>
      <c r="B185" s="15" t="s">
        <v>78</v>
      </c>
      <c r="C185" s="19">
        <v>7.507219E-7</v>
      </c>
      <c r="D185" s="15">
        <v>0</v>
      </c>
      <c r="E185" s="19">
        <v>6.5168511999999996E-7</v>
      </c>
      <c r="F185" s="19">
        <v>0</v>
      </c>
      <c r="G185" s="3">
        <v>2.9167243E-8</v>
      </c>
      <c r="H185" s="19">
        <v>8.2283605000000001E-9</v>
      </c>
      <c r="I185" s="19">
        <v>-3.4283212000000003E-11</v>
      </c>
      <c r="J185" s="19">
        <v>2.8075941999999999E-9</v>
      </c>
      <c r="K185" s="19">
        <v>3.6555504E-9</v>
      </c>
      <c r="L185" s="19">
        <v>1.5159876000000002E-8</v>
      </c>
      <c r="M185" s="19">
        <v>1.5034041000000001E-9</v>
      </c>
      <c r="N185" s="19">
        <v>3.7734851999999998E-11</v>
      </c>
      <c r="O185" s="19">
        <v>2.2222143E-9</v>
      </c>
      <c r="P185" s="19">
        <v>6.8232164000000004E-10</v>
      </c>
      <c r="Q185" s="19">
        <v>1.4483552000000001E-9</v>
      </c>
      <c r="R185" s="19">
        <v>3.0420955E-8</v>
      </c>
      <c r="S185" s="19">
        <v>6.2052913999999997E-12</v>
      </c>
      <c r="T185" s="19">
        <v>4.9255574999999998E-11</v>
      </c>
      <c r="U185" s="19">
        <v>4.6661878999999997E-9</v>
      </c>
      <c r="V185" s="19">
        <v>2.2281558000000001E-11</v>
      </c>
      <c r="W185" s="19">
        <v>7.1726256999999997E-9</v>
      </c>
      <c r="X185" s="19">
        <v>-2.881269E-9</v>
      </c>
      <c r="Y185" s="19">
        <v>-5.2978372999999999E-9</v>
      </c>
      <c r="Z185" s="19">
        <v>-6.5876628E-9</v>
      </c>
    </row>
    <row r="186" spans="1:26" x14ac:dyDescent="0.15">
      <c r="A186" s="2" t="s">
        <v>39</v>
      </c>
      <c r="B186" s="15" t="s">
        <v>79</v>
      </c>
      <c r="C186" s="15">
        <v>1.6754577E-2</v>
      </c>
      <c r="D186" s="15">
        <v>0</v>
      </c>
      <c r="E186" s="15">
        <v>1.4239148E-2</v>
      </c>
      <c r="F186" s="19">
        <v>0</v>
      </c>
      <c r="G186" s="2">
        <v>5.4226698E-4</v>
      </c>
      <c r="H186" s="19">
        <v>1.1380193E-4</v>
      </c>
      <c r="I186" s="19">
        <v>-5.8384504000000004E-7</v>
      </c>
      <c r="J186" s="19">
        <v>8.3309371999999996E-6</v>
      </c>
      <c r="K186" s="19">
        <v>7.9872812000000005E-5</v>
      </c>
      <c r="L186" s="19">
        <v>2.7567313000000001E-4</v>
      </c>
      <c r="M186" s="19">
        <v>1.1682446E-4</v>
      </c>
      <c r="N186" s="19">
        <v>6.6944177000000001E-7</v>
      </c>
      <c r="O186" s="19">
        <v>9.9022749000000004E-5</v>
      </c>
      <c r="P186" s="19">
        <v>3.8726929999999999E-5</v>
      </c>
      <c r="Q186" s="19">
        <v>2.9495379000000001E-6</v>
      </c>
      <c r="R186" s="19">
        <v>5.6333779999999996E-4</v>
      </c>
      <c r="S186" s="19">
        <v>1.8803598000000001E-7</v>
      </c>
      <c r="T186" s="19">
        <v>4.3684722999999997E-6</v>
      </c>
      <c r="U186" s="19">
        <v>5.0134749E-5</v>
      </c>
      <c r="V186" s="19">
        <v>1.2160310000000001E-6</v>
      </c>
      <c r="W186" s="19">
        <v>5.7696905E-4</v>
      </c>
      <c r="X186" s="19">
        <v>-5.0673510999999999E-5</v>
      </c>
      <c r="Y186" s="19">
        <v>9.2333294000000003E-5</v>
      </c>
      <c r="Z186" s="19">
        <v>1.14813E-4</v>
      </c>
    </row>
    <row r="187" spans="1:26" x14ac:dyDescent="0.15">
      <c r="A187" s="2" t="s">
        <v>40</v>
      </c>
      <c r="B187" s="15" t="s">
        <v>80</v>
      </c>
      <c r="C187" s="15">
        <v>5.0847600999999996E-4</v>
      </c>
      <c r="D187" s="15">
        <v>0</v>
      </c>
      <c r="E187" s="19">
        <v>1.8896824000000001E-5</v>
      </c>
      <c r="F187" s="19">
        <v>0</v>
      </c>
      <c r="G187" s="2">
        <v>4.2422533000000001E-4</v>
      </c>
      <c r="H187" s="19">
        <v>8.7517299E-6</v>
      </c>
      <c r="I187" s="19">
        <v>-1.5996476E-9</v>
      </c>
      <c r="J187" s="19">
        <v>6.4726985999999997E-8</v>
      </c>
      <c r="K187" s="19">
        <v>1.0599949E-7</v>
      </c>
      <c r="L187" s="19">
        <v>9.5706241999999996E-7</v>
      </c>
      <c r="M187" s="19">
        <v>2.1190599000000001E-5</v>
      </c>
      <c r="N187" s="19">
        <v>2.3692983E-9</v>
      </c>
      <c r="O187" s="19">
        <v>1.8241395999999999E-6</v>
      </c>
      <c r="P187" s="19">
        <v>2.4129201999999998E-7</v>
      </c>
      <c r="Q187" s="19">
        <v>4.7495824000000004E-9</v>
      </c>
      <c r="R187" s="19">
        <v>1.2764831000000001E-6</v>
      </c>
      <c r="S187" s="19">
        <v>3.4213049999999999E-10</v>
      </c>
      <c r="T187" s="19">
        <v>4.2444316999999999E-10</v>
      </c>
      <c r="U187" s="19">
        <v>9.7672912000000008E-7</v>
      </c>
      <c r="V187" s="19">
        <v>3.8170514000000002E-9</v>
      </c>
      <c r="W187" s="19">
        <v>7.1248656999999998E-6</v>
      </c>
      <c r="X187" s="19">
        <v>-1.0596317E-7</v>
      </c>
      <c r="Y187" s="19">
        <v>2.2936093999999999E-5</v>
      </c>
      <c r="Z187" s="19">
        <v>2.8520175999999999E-5</v>
      </c>
    </row>
    <row r="188" spans="1:26" x14ac:dyDescent="0.15">
      <c r="A188" s="2" t="s">
        <v>41</v>
      </c>
      <c r="B188" s="15" t="s">
        <v>81</v>
      </c>
      <c r="C188" s="15">
        <v>0.17772840000000001</v>
      </c>
      <c r="D188" s="15">
        <v>0</v>
      </c>
      <c r="E188" s="15">
        <v>0.15706431000000001</v>
      </c>
      <c r="F188" s="19">
        <v>0</v>
      </c>
      <c r="G188" s="2">
        <v>5.0154272999999999E-3</v>
      </c>
      <c r="H188" s="19">
        <v>6.7211558999999996E-4</v>
      </c>
      <c r="I188" s="19">
        <v>-1.4088148000000001E-6</v>
      </c>
      <c r="J188" s="19">
        <v>8.0152467999999996E-4</v>
      </c>
      <c r="K188" s="19">
        <v>8.8103358999999995E-4</v>
      </c>
      <c r="L188" s="19">
        <v>2.9258092999999998E-3</v>
      </c>
      <c r="M188" s="19">
        <v>3.4069770000000002E-4</v>
      </c>
      <c r="N188" s="19">
        <v>7.0974748000000003E-6</v>
      </c>
      <c r="O188" s="19">
        <v>9.3791082E-4</v>
      </c>
      <c r="P188" s="19">
        <v>4.4528014999999999E-4</v>
      </c>
      <c r="Q188" s="19">
        <v>3.6728004999999998E-5</v>
      </c>
      <c r="R188" s="19">
        <v>6.1986513E-3</v>
      </c>
      <c r="S188" s="19">
        <v>2.0800069E-6</v>
      </c>
      <c r="T188" s="19">
        <v>4.7988097000000001E-5</v>
      </c>
      <c r="U188" s="19">
        <v>4.9117799999999999E-4</v>
      </c>
      <c r="V188" s="19">
        <v>1.4213099E-5</v>
      </c>
      <c r="W188" s="19">
        <v>2.6130616000000001E-3</v>
      </c>
      <c r="X188" s="19">
        <v>-4.1163498000000001E-4</v>
      </c>
      <c r="Y188" s="19">
        <v>-3.5365652999999999E-4</v>
      </c>
      <c r="Z188" s="19">
        <v>-4.3975869000000001E-4</v>
      </c>
    </row>
    <row r="189" spans="1:26" x14ac:dyDescent="0.15">
      <c r="A189" s="2" t="s">
        <v>42</v>
      </c>
      <c r="B189" s="15" t="s">
        <v>82</v>
      </c>
      <c r="C189" s="19">
        <v>3.6069971E-9</v>
      </c>
      <c r="D189" s="15">
        <v>0</v>
      </c>
      <c r="E189" s="19">
        <v>5.1728627000000001E-10</v>
      </c>
      <c r="F189" s="19">
        <v>3.1270476999999998E-14</v>
      </c>
      <c r="G189" s="3">
        <v>2.0670816E-9</v>
      </c>
      <c r="H189" s="19">
        <v>5.2369223E-11</v>
      </c>
      <c r="I189" s="19">
        <v>1.7407849000000001E-14</v>
      </c>
      <c r="J189" s="19">
        <v>5.4363525999999996E-13</v>
      </c>
      <c r="K189" s="19">
        <v>2.9016559E-12</v>
      </c>
      <c r="L189" s="19">
        <v>7.7416569000000006E-11</v>
      </c>
      <c r="M189" s="19">
        <v>3.6953698000000001E-11</v>
      </c>
      <c r="N189" s="19">
        <v>1.9457990999999999E-13</v>
      </c>
      <c r="O189" s="19">
        <v>1.3430673E-11</v>
      </c>
      <c r="P189" s="19">
        <v>2.5117065999999999E-11</v>
      </c>
      <c r="Q189" s="19">
        <v>7.1623500000000003E-13</v>
      </c>
      <c r="R189" s="19">
        <v>4.9035449999999995E-10</v>
      </c>
      <c r="S189" s="19">
        <v>2.7832041000000002E-14</v>
      </c>
      <c r="T189" s="19">
        <v>2.1667188999999999E-14</v>
      </c>
      <c r="U189" s="19">
        <v>2.9040101999999999E-10</v>
      </c>
      <c r="V189" s="19">
        <v>2.4243210000000001E-13</v>
      </c>
      <c r="W189" s="19">
        <v>6.6246148999999997E-11</v>
      </c>
      <c r="X189" s="19">
        <v>-1.6574048999999999E-11</v>
      </c>
      <c r="Y189" s="19">
        <v>-1.7782366000000001E-11</v>
      </c>
      <c r="Z189" s="19">
        <v>-2.2111709E-11</v>
      </c>
    </row>
    <row r="190" spans="1:26" x14ac:dyDescent="0.15">
      <c r="A190" s="2" t="s">
        <v>83</v>
      </c>
      <c r="B190" s="15" t="s">
        <v>82</v>
      </c>
      <c r="C190" s="19">
        <v>4.5125367999999998E-22</v>
      </c>
      <c r="D190" s="15">
        <v>0</v>
      </c>
      <c r="E190" s="19">
        <v>0</v>
      </c>
      <c r="F190" s="19">
        <v>0</v>
      </c>
      <c r="G190" s="3">
        <v>0</v>
      </c>
      <c r="H190" s="19">
        <v>0</v>
      </c>
      <c r="I190" s="19">
        <v>0</v>
      </c>
      <c r="J190" s="19">
        <v>0</v>
      </c>
      <c r="K190" s="19">
        <v>0</v>
      </c>
      <c r="L190" s="19">
        <v>0</v>
      </c>
      <c r="M190" s="19">
        <v>0</v>
      </c>
      <c r="N190" s="19">
        <v>0</v>
      </c>
      <c r="O190" s="19">
        <v>0</v>
      </c>
      <c r="P190" s="19">
        <v>0</v>
      </c>
      <c r="Q190" s="19">
        <v>0</v>
      </c>
      <c r="R190" s="19">
        <v>0</v>
      </c>
      <c r="S190" s="19">
        <v>0</v>
      </c>
      <c r="T190" s="19">
        <v>0</v>
      </c>
      <c r="U190" s="19">
        <v>0</v>
      </c>
      <c r="V190" s="19">
        <v>0</v>
      </c>
      <c r="W190" s="19">
        <v>4.5125367999999998E-22</v>
      </c>
      <c r="X190" s="19">
        <v>0</v>
      </c>
      <c r="Y190" s="19">
        <v>0</v>
      </c>
      <c r="Z190" s="19">
        <v>0</v>
      </c>
    </row>
    <row r="191" spans="1:26" x14ac:dyDescent="0.15">
      <c r="A191" s="2" t="s">
        <v>84</v>
      </c>
      <c r="B191" s="15" t="s">
        <v>82</v>
      </c>
      <c r="C191" s="19">
        <v>2.5571642E-9</v>
      </c>
      <c r="D191" s="15">
        <v>0</v>
      </c>
      <c r="E191" s="19">
        <v>4.4476481E-10</v>
      </c>
      <c r="F191" s="19">
        <v>3.1270476999999998E-14</v>
      </c>
      <c r="G191" s="3">
        <v>1.5336613000000001E-9</v>
      </c>
      <c r="H191" s="19">
        <v>3.8899825999999999E-11</v>
      </c>
      <c r="I191" s="19">
        <v>-7.1132457000000002E-14</v>
      </c>
      <c r="J191" s="19">
        <v>3.6013269000000001E-13</v>
      </c>
      <c r="K191" s="19">
        <v>2.4948553999999999E-12</v>
      </c>
      <c r="L191" s="19">
        <v>1.6948681000000001E-11</v>
      </c>
      <c r="M191" s="19">
        <v>2.674177E-11</v>
      </c>
      <c r="N191" s="19">
        <v>4.1789756999999997E-14</v>
      </c>
      <c r="O191" s="19">
        <v>5.1275095999999996E-12</v>
      </c>
      <c r="P191" s="19">
        <v>2.3223166E-11</v>
      </c>
      <c r="Q191" s="19">
        <v>1.142456E-13</v>
      </c>
      <c r="R191" s="19">
        <v>1.4138318000000001E-10</v>
      </c>
      <c r="S191" s="19">
        <v>1.1267585E-14</v>
      </c>
      <c r="T191" s="19">
        <v>1.3587067E-14</v>
      </c>
      <c r="U191" s="19">
        <v>2.7729216999999998E-10</v>
      </c>
      <c r="V191" s="19">
        <v>1.4369489000000001E-13</v>
      </c>
      <c r="W191" s="19">
        <v>4.1647952E-11</v>
      </c>
      <c r="X191" s="19">
        <v>-3.0873403999999999E-12</v>
      </c>
      <c r="Y191" s="19">
        <v>7.4214884E-12</v>
      </c>
      <c r="Z191" s="19">
        <v>9.2283437000000004E-12</v>
      </c>
    </row>
    <row r="192" spans="1:26" x14ac:dyDescent="0.15">
      <c r="A192" s="2" t="s">
        <v>85</v>
      </c>
      <c r="B192" s="15" t="s">
        <v>82</v>
      </c>
      <c r="C192" s="19">
        <v>1.0498329E-9</v>
      </c>
      <c r="D192" s="15">
        <v>0</v>
      </c>
      <c r="E192" s="19">
        <v>7.2521453999999998E-11</v>
      </c>
      <c r="F192" s="19">
        <v>0</v>
      </c>
      <c r="G192" s="3">
        <v>5.3342031999999998E-10</v>
      </c>
      <c r="H192" s="19">
        <v>1.3469397000000001E-11</v>
      </c>
      <c r="I192" s="19">
        <v>8.8540306000000002E-14</v>
      </c>
      <c r="J192" s="19">
        <v>1.8350257999999999E-13</v>
      </c>
      <c r="K192" s="19">
        <v>4.0680048999999999E-13</v>
      </c>
      <c r="L192" s="19">
        <v>6.0467887999999995E-11</v>
      </c>
      <c r="M192" s="19">
        <v>1.0211927999999999E-11</v>
      </c>
      <c r="N192" s="19">
        <v>1.5279015000000001E-13</v>
      </c>
      <c r="O192" s="19">
        <v>8.3031633000000002E-12</v>
      </c>
      <c r="P192" s="19">
        <v>1.8938997000000001E-12</v>
      </c>
      <c r="Q192" s="19">
        <v>6.019894E-13</v>
      </c>
      <c r="R192" s="19">
        <v>3.4897132000000002E-10</v>
      </c>
      <c r="S192" s="19">
        <v>1.6564457E-14</v>
      </c>
      <c r="T192" s="19">
        <v>8.0801217000000005E-15</v>
      </c>
      <c r="U192" s="19">
        <v>1.3108851E-11</v>
      </c>
      <c r="V192" s="19">
        <v>9.8737216999999994E-14</v>
      </c>
      <c r="W192" s="19">
        <v>2.4598198000000001E-11</v>
      </c>
      <c r="X192" s="19">
        <v>-1.3486709E-11</v>
      </c>
      <c r="Y192" s="19">
        <v>-2.5203855E-11</v>
      </c>
      <c r="Z192" s="19">
        <v>-3.1340052000000003E-11</v>
      </c>
    </row>
    <row r="193" spans="1:26" x14ac:dyDescent="0.15">
      <c r="A193" s="2" t="s">
        <v>43</v>
      </c>
      <c r="B193" s="15" t="s">
        <v>82</v>
      </c>
      <c r="C193" s="19">
        <v>1.3238753E-7</v>
      </c>
      <c r="D193" s="15">
        <v>0</v>
      </c>
      <c r="E193" s="19">
        <v>3.2244352E-8</v>
      </c>
      <c r="F193" s="19">
        <v>3.6737463999999997E-11</v>
      </c>
      <c r="G193" s="3">
        <v>4.7174549999999999E-8</v>
      </c>
      <c r="H193" s="19">
        <v>5.9566788000000004E-10</v>
      </c>
      <c r="I193" s="19">
        <v>-1.8516907000000002E-12</v>
      </c>
      <c r="J193" s="19">
        <v>3.2238369999999999E-11</v>
      </c>
      <c r="K193" s="19">
        <v>1.8087086999999999E-10</v>
      </c>
      <c r="L193" s="19">
        <v>2.5644229999999998E-9</v>
      </c>
      <c r="M193" s="19">
        <v>1.2637130000000001E-9</v>
      </c>
      <c r="N193" s="19">
        <v>6.3602653E-12</v>
      </c>
      <c r="O193" s="19">
        <v>9.3624006999999997E-10</v>
      </c>
      <c r="P193" s="19">
        <v>7.7738823999999996E-10</v>
      </c>
      <c r="Q193" s="19">
        <v>9.9536715E-12</v>
      </c>
      <c r="R193" s="19">
        <v>1.0378685E-8</v>
      </c>
      <c r="S193" s="19">
        <v>6.8323565000000004E-13</v>
      </c>
      <c r="T193" s="19">
        <v>2.9754989000000002E-12</v>
      </c>
      <c r="U193" s="19">
        <v>3.2555499E-8</v>
      </c>
      <c r="V193" s="19">
        <v>6.9329771000000002E-12</v>
      </c>
      <c r="W193" s="19">
        <v>2.1464010999999999E-9</v>
      </c>
      <c r="X193" s="19">
        <v>-3.4853663999999999E-10</v>
      </c>
      <c r="Y193" s="19">
        <v>1.8242443E-9</v>
      </c>
      <c r="Z193" s="19">
        <v>2.2683796999999999E-9</v>
      </c>
    </row>
    <row r="194" spans="1:26" x14ac:dyDescent="0.15">
      <c r="A194" s="2" t="s">
        <v>86</v>
      </c>
      <c r="B194" s="15" t="s">
        <v>82</v>
      </c>
      <c r="C194" s="19">
        <v>2.6242025999999999E-8</v>
      </c>
      <c r="D194" s="15">
        <v>0</v>
      </c>
      <c r="E194" s="19">
        <v>1.6047699999999999E-8</v>
      </c>
      <c r="F194" s="19">
        <v>0</v>
      </c>
      <c r="G194" s="3">
        <v>4.9824973000000001E-9</v>
      </c>
      <c r="H194" s="19">
        <v>1.5902508E-10</v>
      </c>
      <c r="I194" s="19">
        <v>1.2498621000000001E-12</v>
      </c>
      <c r="J194" s="19">
        <v>1.5711374000000001E-11</v>
      </c>
      <c r="K194" s="19">
        <v>9.0017670999999996E-11</v>
      </c>
      <c r="L194" s="19">
        <v>1.2537122999999999E-9</v>
      </c>
      <c r="M194" s="19">
        <v>4.5135405999999999E-10</v>
      </c>
      <c r="N194" s="19">
        <v>3.1107904000000001E-12</v>
      </c>
      <c r="O194" s="19">
        <v>6.1379093000000001E-10</v>
      </c>
      <c r="P194" s="19">
        <v>2.9220226000000002E-10</v>
      </c>
      <c r="Q194" s="19">
        <v>4.7958587000000002E-12</v>
      </c>
      <c r="R194" s="19">
        <v>1.7017943000000001E-9</v>
      </c>
      <c r="S194" s="19">
        <v>2.5944850000000001E-13</v>
      </c>
      <c r="T194" s="19">
        <v>2.4734170000000001E-12</v>
      </c>
      <c r="U194" s="19">
        <v>2.3349802999999998E-10</v>
      </c>
      <c r="V194" s="19">
        <v>3.3798462999999999E-12</v>
      </c>
      <c r="W194" s="19">
        <v>3.8919076E-10</v>
      </c>
      <c r="X194" s="19">
        <v>-1.9323818000000001E-10</v>
      </c>
      <c r="Y194" s="19">
        <v>1.8950017E-10</v>
      </c>
      <c r="Z194" s="19">
        <v>2.3563639000000002E-10</v>
      </c>
    </row>
    <row r="195" spans="1:26" x14ac:dyDescent="0.15">
      <c r="A195" s="2" t="s">
        <v>87</v>
      </c>
      <c r="B195" s="15" t="s">
        <v>82</v>
      </c>
      <c r="C195" s="19">
        <v>1.0313736E-7</v>
      </c>
      <c r="D195" s="15">
        <v>0</v>
      </c>
      <c r="E195" s="19">
        <v>1.5958415E-8</v>
      </c>
      <c r="F195" s="19">
        <v>3.4871422999999999E-11</v>
      </c>
      <c r="G195" s="3">
        <v>4.0321000000000001E-8</v>
      </c>
      <c r="H195" s="19">
        <v>4.2395019999999998E-10</v>
      </c>
      <c r="I195" s="19">
        <v>-3.1341651999999998E-12</v>
      </c>
      <c r="J195" s="19">
        <v>9.7943412999999996E-12</v>
      </c>
      <c r="K195" s="19">
        <v>8.9516831999999998E-11</v>
      </c>
      <c r="L195" s="19">
        <v>1.3049217E-9</v>
      </c>
      <c r="M195" s="19">
        <v>7.9271647999999996E-10</v>
      </c>
      <c r="N195" s="19">
        <v>3.2352315999999999E-12</v>
      </c>
      <c r="O195" s="19">
        <v>3.1434589E-10</v>
      </c>
      <c r="P195" s="19">
        <v>4.8146349000000005E-10</v>
      </c>
      <c r="Q195" s="19">
        <v>5.0758982E-12</v>
      </c>
      <c r="R195" s="19">
        <v>8.6456297999999996E-9</v>
      </c>
      <c r="S195" s="19">
        <v>4.2095518999999998E-13</v>
      </c>
      <c r="T195" s="19">
        <v>4.8718858999999998E-13</v>
      </c>
      <c r="U195" s="19">
        <v>3.2319900000000002E-8</v>
      </c>
      <c r="V195" s="19">
        <v>3.5331425999999999E-12</v>
      </c>
      <c r="W195" s="19">
        <v>1.5000975000000001E-9</v>
      </c>
      <c r="X195" s="19">
        <v>-1.5484485E-10</v>
      </c>
      <c r="Y195" s="19">
        <v>1.0859692999999999E-9</v>
      </c>
      <c r="Z195" s="19">
        <v>1.3503623E-9</v>
      </c>
    </row>
    <row r="196" spans="1:26" x14ac:dyDescent="0.15">
      <c r="A196" s="2" t="s">
        <v>88</v>
      </c>
      <c r="B196" s="15" t="s">
        <v>82</v>
      </c>
      <c r="C196" s="19">
        <v>3.4141018999999998E-9</v>
      </c>
      <c r="D196" s="15">
        <v>0</v>
      </c>
      <c r="E196" s="19">
        <v>4.4241024000000001E-10</v>
      </c>
      <c r="F196" s="19">
        <v>1.8660412999999999E-12</v>
      </c>
      <c r="G196" s="3">
        <v>1.9104696999999998E-9</v>
      </c>
      <c r="H196" s="19">
        <v>3.1869358E-11</v>
      </c>
      <c r="I196" s="19">
        <v>-4.7963819000000005E-13</v>
      </c>
      <c r="J196" s="19">
        <v>7.1874755999999999E-12</v>
      </c>
      <c r="K196" s="19">
        <v>2.4816478E-12</v>
      </c>
      <c r="L196" s="19">
        <v>4.4169950999999999E-11</v>
      </c>
      <c r="M196" s="19">
        <v>4.0076118E-11</v>
      </c>
      <c r="N196" s="19">
        <v>1.0981138000000001E-13</v>
      </c>
      <c r="O196" s="19">
        <v>8.6417734999999998E-12</v>
      </c>
      <c r="P196" s="19">
        <v>1.7319779E-11</v>
      </c>
      <c r="Q196" s="19">
        <v>-2.9248629E-13</v>
      </c>
      <c r="R196" s="19">
        <v>1.2446202000000001E-10</v>
      </c>
      <c r="S196" s="19">
        <v>8.4159622E-15</v>
      </c>
      <c r="T196" s="19">
        <v>2.055497E-14</v>
      </c>
      <c r="U196" s="19">
        <v>9.2743481000000001E-12</v>
      </c>
      <c r="V196" s="19">
        <v>6.0354770000000002E-14</v>
      </c>
      <c r="W196" s="19">
        <v>2.7468328000000001E-10</v>
      </c>
      <c r="X196" s="19">
        <v>-1.7668794000000001E-11</v>
      </c>
      <c r="Y196" s="19">
        <v>5.1743192999999995E-10</v>
      </c>
      <c r="Z196" s="19">
        <v>6.4340728999999998E-10</v>
      </c>
    </row>
    <row r="197" spans="1:26" x14ac:dyDescent="0.15">
      <c r="A197" s="2" t="s">
        <v>44</v>
      </c>
      <c r="B197" s="15" t="s">
        <v>89</v>
      </c>
      <c r="C197" s="19">
        <v>0.30551785999999997</v>
      </c>
      <c r="D197" s="15">
        <v>0</v>
      </c>
      <c r="E197" s="19">
        <v>1.2756994000000001E-2</v>
      </c>
      <c r="F197" s="19">
        <v>0</v>
      </c>
      <c r="G197" s="3">
        <v>2.0219910000000001E-2</v>
      </c>
      <c r="H197" s="19">
        <v>6.3347315999999999E-3</v>
      </c>
      <c r="I197" s="19">
        <v>-5.9187216999999999E-4</v>
      </c>
      <c r="J197" s="19">
        <v>2.0166739999999999E-4</v>
      </c>
      <c r="K197" s="19">
        <v>7.1558842000000005E-5</v>
      </c>
      <c r="L197" s="19">
        <v>0.19743331</v>
      </c>
      <c r="M197" s="19">
        <v>1.3593450999999999E-3</v>
      </c>
      <c r="N197" s="19">
        <v>4.9227777000000002E-4</v>
      </c>
      <c r="O197" s="19">
        <v>-1.7687471E-3</v>
      </c>
      <c r="P197" s="19">
        <v>-4.3758008999999999E-3</v>
      </c>
      <c r="Q197" s="19">
        <v>-6.9256465999999997E-4</v>
      </c>
      <c r="R197" s="19">
        <v>8.1958104000000004E-2</v>
      </c>
      <c r="S197" s="19">
        <v>5.1532654000000001E-6</v>
      </c>
      <c r="T197" s="19">
        <v>3.3429274000000001E-6</v>
      </c>
      <c r="U197" s="19">
        <v>3.2376490000000001E-2</v>
      </c>
      <c r="V197" s="19">
        <v>7.7620484000000006E-6</v>
      </c>
      <c r="W197" s="19">
        <v>5.2661838000000002E-2</v>
      </c>
      <c r="X197" s="19">
        <v>-2.6539737000000001E-2</v>
      </c>
      <c r="Y197" s="19">
        <v>-6.6395906000000005E-2</v>
      </c>
      <c r="Z197" s="19">
        <v>-8.2560830000000002E-2</v>
      </c>
    </row>
    <row r="198" spans="1:26" x14ac:dyDescent="0.15">
      <c r="A198" s="2" t="s">
        <v>45</v>
      </c>
      <c r="B198" s="15" t="s">
        <v>90</v>
      </c>
      <c r="C198" s="19">
        <v>55.492491000000001</v>
      </c>
      <c r="D198" s="15">
        <v>0</v>
      </c>
      <c r="E198" s="15">
        <v>17.580628000000001</v>
      </c>
      <c r="F198" s="15">
        <v>0</v>
      </c>
      <c r="G198" s="2">
        <v>3.5628828000000001</v>
      </c>
      <c r="H198" s="19">
        <v>0.1209894</v>
      </c>
      <c r="I198" s="19">
        <v>4.0456071000000001E-3</v>
      </c>
      <c r="J198" s="19">
        <v>1.0315575E-2</v>
      </c>
      <c r="K198" s="19">
        <v>9.8616444999999997E-2</v>
      </c>
      <c r="L198" s="19">
        <v>2.0093220000000001</v>
      </c>
      <c r="M198" s="19">
        <v>-0.27255717000000002</v>
      </c>
      <c r="N198" s="19">
        <v>4.9909476999999997E-3</v>
      </c>
      <c r="O198" s="19">
        <v>21.301098</v>
      </c>
      <c r="P198" s="19">
        <v>3.7823412000000001E-2</v>
      </c>
      <c r="Q198" s="19">
        <v>1.6587362999999999</v>
      </c>
      <c r="R198" s="19">
        <v>0.86389625000000003</v>
      </c>
      <c r="S198" s="19">
        <v>4.8683473999999998E-4</v>
      </c>
      <c r="T198" s="19">
        <v>5.8037308000000003E-4</v>
      </c>
      <c r="U198" s="19">
        <v>0.39234651999999998</v>
      </c>
      <c r="V198" s="19">
        <v>3.0687037000000001E-3</v>
      </c>
      <c r="W198" s="19">
        <v>8.1780782999999992</v>
      </c>
      <c r="X198" s="19">
        <v>-2.9386692999999998E-2</v>
      </c>
      <c r="Y198" s="19">
        <v>-3.3469533000000003E-2</v>
      </c>
      <c r="Z198" s="19">
        <v>-4.1618114999999997E-2</v>
      </c>
    </row>
    <row r="199" spans="1:26" x14ac:dyDescent="0.15">
      <c r="A199" s="2" t="s">
        <v>46</v>
      </c>
      <c r="B199" s="15" t="s">
        <v>91</v>
      </c>
      <c r="C199" s="19">
        <v>4.0162775000000001E-6</v>
      </c>
      <c r="D199" s="15">
        <v>0</v>
      </c>
      <c r="E199" s="19">
        <v>7.9465905000000006E-11</v>
      </c>
      <c r="F199" s="19">
        <v>0</v>
      </c>
      <c r="G199" s="3">
        <v>2.2835677E-8</v>
      </c>
      <c r="H199" s="19">
        <v>1.1457797000000001E-9</v>
      </c>
      <c r="I199" s="19">
        <v>-4.4626042000000001E-13</v>
      </c>
      <c r="J199" s="19">
        <v>3.9515605999999998E-6</v>
      </c>
      <c r="K199" s="19">
        <v>4.4575455999999998E-13</v>
      </c>
      <c r="L199" s="19">
        <v>1.7255363E-10</v>
      </c>
      <c r="M199" s="19">
        <v>6.7225543999999997E-10</v>
      </c>
      <c r="N199" s="19">
        <v>2.1784869000000001E-11</v>
      </c>
      <c r="O199" s="19">
        <v>-4.5944988999999998E-13</v>
      </c>
      <c r="P199" s="19">
        <v>-5.1438404999999999E-12</v>
      </c>
      <c r="Q199" s="19">
        <v>-6.2704470000000001E-13</v>
      </c>
      <c r="R199" s="19">
        <v>-4.4671196999999999E-12</v>
      </c>
      <c r="S199" s="19">
        <v>3.9538814E-15</v>
      </c>
      <c r="T199" s="19">
        <v>2.5894975E-15</v>
      </c>
      <c r="U199" s="19">
        <v>3.3543712E-8</v>
      </c>
      <c r="V199" s="19">
        <v>1.1981116E-15</v>
      </c>
      <c r="W199" s="19">
        <v>6.3302018000000001E-9</v>
      </c>
      <c r="X199" s="19">
        <v>-2.1014164E-11</v>
      </c>
      <c r="Y199" s="19">
        <v>-5.2783984999999997E-11</v>
      </c>
      <c r="Z199" s="19">
        <v>-6.5634914000000003E-11</v>
      </c>
    </row>
    <row r="200" spans="1:26" x14ac:dyDescent="0.15">
      <c r="A200" s="2" t="s">
        <v>47</v>
      </c>
      <c r="B200" s="15" t="s">
        <v>92</v>
      </c>
      <c r="C200" s="15">
        <v>4.7048056999999997E-2</v>
      </c>
      <c r="D200" s="15">
        <v>0</v>
      </c>
      <c r="E200" s="15">
        <v>4.1208030999999999E-2</v>
      </c>
      <c r="F200" s="19">
        <v>0</v>
      </c>
      <c r="G200" s="2">
        <v>1.7481899999999999E-3</v>
      </c>
      <c r="H200" s="19">
        <v>2.0240054E-4</v>
      </c>
      <c r="I200" s="19">
        <v>-1.8717118E-6</v>
      </c>
      <c r="J200" s="19">
        <v>7.0073490999999996E-6</v>
      </c>
      <c r="K200" s="19">
        <v>2.3115156000000001E-4</v>
      </c>
      <c r="L200" s="19">
        <v>7.8269555999999996E-4</v>
      </c>
      <c r="M200" s="19">
        <v>9.3359064999999996E-5</v>
      </c>
      <c r="N200" s="19">
        <v>1.8997979999999999E-6</v>
      </c>
      <c r="O200" s="19">
        <v>3.4492288000000001E-4</v>
      </c>
      <c r="P200" s="19">
        <v>1.5675843E-4</v>
      </c>
      <c r="Q200" s="19">
        <v>7.1377911999999999E-6</v>
      </c>
      <c r="R200" s="19">
        <v>1.9374322000000001E-3</v>
      </c>
      <c r="S200" s="19">
        <v>4.6683245E-7</v>
      </c>
      <c r="T200" s="19">
        <v>8.0019253000000003E-6</v>
      </c>
      <c r="U200" s="19">
        <v>1.3379337000000001E-4</v>
      </c>
      <c r="V200" s="19">
        <v>2.6163872000000002E-6</v>
      </c>
      <c r="W200" s="19">
        <v>4.3592575000000002E-4</v>
      </c>
      <c r="X200" s="19">
        <v>-1.6453936999999999E-4</v>
      </c>
      <c r="Y200" s="19">
        <v>-8.7322352000000005E-5</v>
      </c>
      <c r="Z200" s="19">
        <v>-1.0858208E-4</v>
      </c>
    </row>
    <row r="201" spans="1:26" x14ac:dyDescent="0.15">
      <c r="A201" s="2" t="s">
        <v>48</v>
      </c>
      <c r="B201" s="15" t="s">
        <v>93</v>
      </c>
      <c r="C201" s="15">
        <v>55.848896000000003</v>
      </c>
      <c r="D201" s="15">
        <v>0</v>
      </c>
      <c r="E201" s="15">
        <v>34.305007000000003</v>
      </c>
      <c r="F201" s="15">
        <v>0</v>
      </c>
      <c r="G201" s="2">
        <v>0</v>
      </c>
      <c r="H201" s="19">
        <v>0.25333123000000002</v>
      </c>
      <c r="I201" s="19">
        <v>-7.5332336999999999E-2</v>
      </c>
      <c r="J201" s="19">
        <v>5.4368702999999997E-2</v>
      </c>
      <c r="K201" s="19">
        <v>0.19242987</v>
      </c>
      <c r="L201" s="19">
        <v>8.0987731000000007</v>
      </c>
      <c r="M201" s="19">
        <v>0.19622527000000001</v>
      </c>
      <c r="N201" s="19">
        <v>2.0171122999999999E-2</v>
      </c>
      <c r="O201" s="19">
        <v>0.15625834</v>
      </c>
      <c r="P201" s="19">
        <v>2.6336669000000001</v>
      </c>
      <c r="Q201" s="19">
        <v>-4.9759420999999998E-2</v>
      </c>
      <c r="R201" s="19">
        <v>14.952139000000001</v>
      </c>
      <c r="S201" s="19">
        <v>1.1596225000000001E-3</v>
      </c>
      <c r="T201" s="19">
        <v>1.1593107E-3</v>
      </c>
      <c r="U201" s="19">
        <v>1.3889826000000001</v>
      </c>
      <c r="V201" s="19">
        <v>9.6578614000000004E-3</v>
      </c>
      <c r="W201" s="19">
        <v>2.1260561999999998</v>
      </c>
      <c r="X201" s="19">
        <v>-2.6509075000000002</v>
      </c>
      <c r="Y201" s="19">
        <v>-5.7644909000000002</v>
      </c>
      <c r="Z201" s="19">
        <v>-7.1679291999999997</v>
      </c>
    </row>
    <row r="202" spans="1:26" x14ac:dyDescent="0.15">
      <c r="A202" s="2" t="s">
        <v>49</v>
      </c>
      <c r="B202" s="15" t="s">
        <v>94</v>
      </c>
      <c r="C202" s="19">
        <v>2.8760314000000001E-5</v>
      </c>
      <c r="D202" s="15">
        <v>0</v>
      </c>
      <c r="E202" s="19">
        <v>2.7383201999999998E-7</v>
      </c>
      <c r="F202" s="19">
        <v>0</v>
      </c>
      <c r="G202" s="3">
        <v>2.175286E-5</v>
      </c>
      <c r="H202" s="19">
        <v>3.6730789999999998E-7</v>
      </c>
      <c r="I202" s="19">
        <v>4.3561823000000002E-10</v>
      </c>
      <c r="J202" s="19">
        <v>3.4927816000000001E-9</v>
      </c>
      <c r="K202" s="19">
        <v>1.5360282E-9</v>
      </c>
      <c r="L202" s="19">
        <v>1.184879E-7</v>
      </c>
      <c r="M202" s="19">
        <v>5.6920435999999996E-6</v>
      </c>
      <c r="N202" s="19">
        <v>2.9546473000000001E-10</v>
      </c>
      <c r="O202" s="19">
        <v>5.6260155000000002E-8</v>
      </c>
      <c r="P202" s="19">
        <v>2.6677733E-8</v>
      </c>
      <c r="Q202" s="19">
        <v>9.1794666000000003E-10</v>
      </c>
      <c r="R202" s="19">
        <v>1.4396076E-7</v>
      </c>
      <c r="S202" s="19">
        <v>1.3181157999999999E-10</v>
      </c>
      <c r="T202" s="19">
        <v>1.0151029000000001E-10</v>
      </c>
      <c r="U202" s="19">
        <v>2.0992649E-7</v>
      </c>
      <c r="V202" s="19">
        <v>2.9774373E-9</v>
      </c>
      <c r="W202" s="19">
        <v>5.2539247999999998E-8</v>
      </c>
      <c r="X202" s="19">
        <v>7.1501559000000004E-9</v>
      </c>
      <c r="Y202" s="19">
        <v>4.9379673000000001E-8</v>
      </c>
      <c r="Z202" s="19">
        <v>6.1401780000000005E-8</v>
      </c>
    </row>
    <row r="203" spans="1:26" x14ac:dyDescent="0.15">
      <c r="A203" t="s">
        <v>50</v>
      </c>
      <c r="B203" s="8" t="s">
        <v>95</v>
      </c>
      <c r="C203" s="8">
        <v>3.3589055999999999</v>
      </c>
      <c r="D203" s="8">
        <v>0</v>
      </c>
      <c r="E203" s="8">
        <v>0.37258954999999999</v>
      </c>
      <c r="F203" s="63">
        <v>0</v>
      </c>
      <c r="G203">
        <v>2.9514100000000001E-2</v>
      </c>
      <c r="H203">
        <v>0.29164544999999997</v>
      </c>
      <c r="I203">
        <v>1.4637825E-3</v>
      </c>
      <c r="J203">
        <v>1.3704320000000001E-2</v>
      </c>
      <c r="K203">
        <v>2.0899969000000001E-3</v>
      </c>
      <c r="L203">
        <v>0.15882313000000001</v>
      </c>
      <c r="M203">
        <v>0.24528105</v>
      </c>
      <c r="N203" s="62">
        <v>4.0041703999999997E-4</v>
      </c>
      <c r="O203">
        <v>2.5965334E-2</v>
      </c>
      <c r="P203">
        <v>0.47285173000000003</v>
      </c>
      <c r="Q203">
        <v>1.2948676000000001E-3</v>
      </c>
      <c r="R203">
        <v>1.4527057999999999</v>
      </c>
      <c r="S203" s="62">
        <v>7.5358221E-6</v>
      </c>
      <c r="T203" s="62">
        <v>8.3688606000000007E-6</v>
      </c>
      <c r="U203">
        <v>0.10389202</v>
      </c>
      <c r="V203" s="62">
        <v>7.3086287000000003E-5</v>
      </c>
      <c r="W203" s="62">
        <v>5.6903996999999998E-2</v>
      </c>
      <c r="X203">
        <v>4.0583000000000001E-2</v>
      </c>
      <c r="Y203">
        <v>8.9108074999999995E-2</v>
      </c>
      <c r="Z203">
        <v>0.11080255999999999</v>
      </c>
    </row>
  </sheetData>
  <mergeCells count="1">
    <mergeCell ref="A1:G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1E94D-3F2A-4397-A79A-4176446526E6}">
  <dimension ref="A4:W64"/>
  <sheetViews>
    <sheetView workbookViewId="0">
      <selection activeCell="A37" sqref="A37:C54"/>
    </sheetView>
  </sheetViews>
  <sheetFormatPr baseColWidth="10" defaultColWidth="9" defaultRowHeight="13" x14ac:dyDescent="0.15"/>
  <cols>
    <col min="1" max="1" width="53.3984375" customWidth="1"/>
    <col min="2" max="2" width="27.19921875" customWidth="1"/>
    <col min="3" max="3" width="31" customWidth="1"/>
    <col min="4" max="4" width="16.59765625" customWidth="1"/>
    <col min="5" max="5" width="15.3984375" customWidth="1"/>
    <col min="6" max="6" width="21.3984375" customWidth="1"/>
    <col min="7" max="7" width="18.796875" customWidth="1"/>
    <col min="8" max="8" width="34.59765625" customWidth="1"/>
    <col min="9" max="9" width="21.59765625" customWidth="1"/>
    <col min="12" max="12" width="13.3984375" customWidth="1"/>
    <col min="13" max="13" width="18.796875" customWidth="1"/>
  </cols>
  <sheetData>
    <row r="4" spans="1:4" ht="28.5" customHeight="1" x14ac:dyDescent="0.15">
      <c r="A4" s="52" t="s">
        <v>116</v>
      </c>
      <c r="B4" s="53" t="s">
        <v>2</v>
      </c>
      <c r="C4" s="82" t="s">
        <v>112</v>
      </c>
      <c r="D4" s="51" t="s">
        <v>3</v>
      </c>
    </row>
    <row r="5" spans="1:4" ht="14" x14ac:dyDescent="0.15">
      <c r="A5" s="11" t="str">
        <f t="shared" ref="A5:A11" si="0">_xlfn.XLOOKUP(LARGE($C$39:$C$64,$D5),$C$39:$C$64,$A$39:$A$64,"NA",0,1)</f>
        <v>Eutrophication, marine</v>
      </c>
      <c r="B5" s="65">
        <f t="shared" ref="B5:B11" si="1">C5/$C$38</f>
        <v>0.2709448404857564</v>
      </c>
      <c r="C5" s="81">
        <f>_xlfn.XLOOKUP(LARGE($C$39:$C$64,$D5),$C$39:$C$64,$C$39:$C$64,"NA",0,1)</f>
        <v>0.55494569999999999</v>
      </c>
      <c r="D5" s="50">
        <v>1</v>
      </c>
    </row>
    <row r="6" spans="1:4" ht="14" x14ac:dyDescent="0.15">
      <c r="A6" s="11" t="str">
        <f t="shared" si="0"/>
        <v>Climate change</v>
      </c>
      <c r="B6" s="65">
        <f t="shared" si="1"/>
        <v>0.20207566008377165</v>
      </c>
      <c r="C6" s="81">
        <f t="shared" ref="C6:C11" si="2">_xlfn.XLOOKUP(LARGE($C$39:$C$64,$D6),$C$39:$C$64,$C$39:$C$64,"NA",0,1)</f>
        <v>0.41388873999999998</v>
      </c>
      <c r="D6" s="50">
        <v>2</v>
      </c>
    </row>
    <row r="7" spans="1:4" ht="14" x14ac:dyDescent="0.15">
      <c r="A7" s="11" t="str">
        <f t="shared" si="0"/>
        <v>Ecotoxicity, freshwater</v>
      </c>
      <c r="B7" s="65">
        <f t="shared" si="1"/>
        <v>0.13507913584062392</v>
      </c>
      <c r="C7" s="81">
        <f t="shared" si="2"/>
        <v>0.27666732999999999</v>
      </c>
      <c r="D7" s="50">
        <v>3</v>
      </c>
    </row>
    <row r="8" spans="1:4" ht="14" x14ac:dyDescent="0.15">
      <c r="A8" s="11" t="str">
        <f t="shared" si="0"/>
        <v>Particulate Matter</v>
      </c>
      <c r="B8" s="65">
        <f t="shared" si="1"/>
        <v>8.3038536032110352E-2</v>
      </c>
      <c r="C8" s="81">
        <f t="shared" si="2"/>
        <v>0.17007844999999999</v>
      </c>
      <c r="D8" s="50">
        <v>4</v>
      </c>
    </row>
    <row r="9" spans="1:4" ht="14" x14ac:dyDescent="0.15">
      <c r="A9" s="11" t="str">
        <f t="shared" si="0"/>
        <v>Resource use, fossils</v>
      </c>
      <c r="B9" s="65">
        <f t="shared" si="1"/>
        <v>5.4582535676674059E-2</v>
      </c>
      <c r="C9" s="81">
        <f t="shared" si="2"/>
        <v>0.11179524</v>
      </c>
      <c r="D9" s="50">
        <v>5</v>
      </c>
    </row>
    <row r="10" spans="1:4" ht="14" x14ac:dyDescent="0.15">
      <c r="A10" s="11" t="str">
        <f t="shared" si="0"/>
        <v>Acidification</v>
      </c>
      <c r="B10" s="65">
        <f t="shared" si="1"/>
        <v>5.101979457930355E-2</v>
      </c>
      <c r="C10" s="81">
        <f t="shared" si="2"/>
        <v>0.10449807999999999</v>
      </c>
      <c r="D10" s="50">
        <v>6</v>
      </c>
    </row>
    <row r="11" spans="1:4" ht="14" x14ac:dyDescent="0.15">
      <c r="A11" s="11" t="str">
        <f t="shared" si="0"/>
        <v>Photochemical ozone formation</v>
      </c>
      <c r="B11" s="65">
        <f t="shared" si="1"/>
        <v>4.0774537676491453E-2</v>
      </c>
      <c r="C11" s="81">
        <f t="shared" si="2"/>
        <v>8.3513878E-2</v>
      </c>
      <c r="D11" s="50">
        <v>7</v>
      </c>
    </row>
    <row r="12" spans="1:4" x14ac:dyDescent="0.15">
      <c r="A12" s="11"/>
      <c r="B12" s="65"/>
      <c r="C12" s="81"/>
      <c r="D12" s="50">
        <v>8</v>
      </c>
    </row>
    <row r="13" spans="1:4" x14ac:dyDescent="0.15">
      <c r="A13" s="11"/>
      <c r="B13" s="2"/>
      <c r="C13" s="2"/>
      <c r="D13" s="50">
        <v>9</v>
      </c>
    </row>
    <row r="14" spans="1:4" ht="28" x14ac:dyDescent="0.15">
      <c r="A14" s="49" t="s">
        <v>4</v>
      </c>
      <c r="B14" s="65">
        <f>SUM(B5:B12)</f>
        <v>0.83751504037473123</v>
      </c>
      <c r="C14" s="4"/>
      <c r="D14" s="2"/>
    </row>
    <row r="15" spans="1:4" x14ac:dyDescent="0.15">
      <c r="B15" s="9"/>
    </row>
    <row r="19" spans="1:2" x14ac:dyDescent="0.15">
      <c r="A19" s="12" t="s">
        <v>5</v>
      </c>
    </row>
    <row r="21" spans="1:2" x14ac:dyDescent="0.15">
      <c r="A21" t="s">
        <v>6</v>
      </c>
      <c r="B21" t="s">
        <v>7</v>
      </c>
    </row>
    <row r="22" spans="1:2" x14ac:dyDescent="0.15">
      <c r="A22" t="s">
        <v>8</v>
      </c>
      <c r="B22" t="s">
        <v>9</v>
      </c>
    </row>
    <row r="23" spans="1:2" x14ac:dyDescent="0.15">
      <c r="A23" t="s">
        <v>10</v>
      </c>
      <c r="B23" t="s">
        <v>111</v>
      </c>
    </row>
    <row r="24" spans="1:2" x14ac:dyDescent="0.15">
      <c r="A24" t="s">
        <v>11</v>
      </c>
      <c r="B24" t="s">
        <v>12</v>
      </c>
    </row>
    <row r="25" spans="1:2" x14ac:dyDescent="0.15">
      <c r="A25" t="s">
        <v>13</v>
      </c>
      <c r="B25" t="s">
        <v>14</v>
      </c>
    </row>
    <row r="26" spans="1:2" x14ac:dyDescent="0.15">
      <c r="A26" t="s">
        <v>15</v>
      </c>
      <c r="B26" t="s">
        <v>16</v>
      </c>
    </row>
    <row r="27" spans="1:2" x14ac:dyDescent="0.15">
      <c r="A27" t="s">
        <v>17</v>
      </c>
      <c r="B27" t="s">
        <v>18</v>
      </c>
    </row>
    <row r="28" spans="1:2" x14ac:dyDescent="0.15">
      <c r="A28" t="s">
        <v>19</v>
      </c>
      <c r="B28" t="s">
        <v>20</v>
      </c>
    </row>
    <row r="29" spans="1:2" x14ac:dyDescent="0.15">
      <c r="A29" t="s">
        <v>21</v>
      </c>
      <c r="B29" t="s">
        <v>22</v>
      </c>
    </row>
    <row r="30" spans="1:2" x14ac:dyDescent="0.15">
      <c r="A30" t="s">
        <v>23</v>
      </c>
      <c r="B30" t="s">
        <v>24</v>
      </c>
    </row>
    <row r="31" spans="1:2" x14ac:dyDescent="0.15">
      <c r="A31" t="s">
        <v>25</v>
      </c>
      <c r="B31" t="s">
        <v>24</v>
      </c>
    </row>
    <row r="32" spans="1:2" x14ac:dyDescent="0.15">
      <c r="A32" t="s">
        <v>26</v>
      </c>
      <c r="B32" t="s">
        <v>24</v>
      </c>
    </row>
    <row r="33" spans="1:22" x14ac:dyDescent="0.15">
      <c r="A33" t="s">
        <v>27</v>
      </c>
      <c r="B33" t="s">
        <v>24</v>
      </c>
    </row>
    <row r="34" spans="1:22" x14ac:dyDescent="0.15">
      <c r="A34" t="s">
        <v>28</v>
      </c>
      <c r="B34" t="s">
        <v>29</v>
      </c>
    </row>
    <row r="35" spans="1:22" x14ac:dyDescent="0.15">
      <c r="A35" s="76" t="s">
        <v>30</v>
      </c>
      <c r="B35" s="76" t="s">
        <v>31</v>
      </c>
      <c r="C35" s="76"/>
      <c r="D35" s="76"/>
      <c r="E35" s="76"/>
      <c r="F35" s="76"/>
      <c r="G35" s="76"/>
      <c r="H35" s="76"/>
      <c r="I35" s="76"/>
    </row>
    <row r="36" spans="1:22" x14ac:dyDescent="0.15">
      <c r="A36" s="76"/>
      <c r="B36" s="76"/>
      <c r="C36" s="77"/>
      <c r="D36" s="76"/>
      <c r="E36" s="76"/>
      <c r="F36" s="76"/>
      <c r="G36" s="76"/>
      <c r="H36" s="76"/>
      <c r="I36" s="76"/>
    </row>
    <row r="37" spans="1:22" x14ac:dyDescent="0.15">
      <c r="A37" s="75" t="s">
        <v>29</v>
      </c>
      <c r="B37" s="75" t="s">
        <v>32</v>
      </c>
      <c r="C37" s="86" t="s">
        <v>33</v>
      </c>
      <c r="D37" s="2" t="s">
        <v>34</v>
      </c>
      <c r="E37" s="2" t="s">
        <v>113</v>
      </c>
      <c r="F37" s="2" t="s">
        <v>114</v>
      </c>
      <c r="G37" s="2" t="s">
        <v>144</v>
      </c>
      <c r="H37" s="2" t="s">
        <v>145</v>
      </c>
      <c r="I37" s="2" t="s">
        <v>115</v>
      </c>
      <c r="J37" t="s">
        <v>64</v>
      </c>
      <c r="K37" s="1" t="s">
        <v>146</v>
      </c>
      <c r="L37" t="s">
        <v>147</v>
      </c>
      <c r="M37" t="s">
        <v>148</v>
      </c>
      <c r="N37" t="s">
        <v>149</v>
      </c>
      <c r="O37" t="s">
        <v>150</v>
      </c>
      <c r="P37" t="s">
        <v>66</v>
      </c>
    </row>
    <row r="38" spans="1:22" x14ac:dyDescent="0.15">
      <c r="A38" s="2" t="s">
        <v>33</v>
      </c>
      <c r="B38" s="2" t="s">
        <v>112</v>
      </c>
      <c r="C38" s="5">
        <v>2.048187</v>
      </c>
      <c r="D38" s="3">
        <v>0</v>
      </c>
      <c r="E38" s="2">
        <v>0.92921598999999999</v>
      </c>
      <c r="F38" s="2">
        <v>0.19952063</v>
      </c>
      <c r="G38" s="2">
        <v>9.1894319000000002E-2</v>
      </c>
      <c r="H38" s="2">
        <v>0.46949508000000001</v>
      </c>
      <c r="I38" s="2">
        <v>0.23140480999999999</v>
      </c>
      <c r="J38">
        <v>1.9150538000000002E-2</v>
      </c>
      <c r="K38" s="1">
        <v>1.1864201E-5</v>
      </c>
      <c r="L38" s="62">
        <v>8.1029441000000003E-6</v>
      </c>
      <c r="M38">
        <v>8.5754854000000005E-2</v>
      </c>
      <c r="N38">
        <v>4.9208862000000003E-3</v>
      </c>
      <c r="O38">
        <v>2.9303012999999999E-2</v>
      </c>
      <c r="P38">
        <v>-1.2493109000000001E-2</v>
      </c>
    </row>
    <row r="39" spans="1:22" x14ac:dyDescent="0.15">
      <c r="A39" s="2" t="s">
        <v>35</v>
      </c>
      <c r="B39" s="2" t="s">
        <v>112</v>
      </c>
      <c r="C39" s="5">
        <v>0.10449807999999999</v>
      </c>
      <c r="D39" s="3">
        <v>0</v>
      </c>
      <c r="E39" s="2">
        <v>6.0665937000000003E-2</v>
      </c>
      <c r="F39" s="2">
        <v>1.7409994000000002E-2</v>
      </c>
      <c r="G39" s="2">
        <v>4.0020495000000003E-3</v>
      </c>
      <c r="H39" s="2">
        <v>1.6379880999999999E-2</v>
      </c>
      <c r="I39" s="2">
        <v>1.1670439000000001E-3</v>
      </c>
      <c r="J39">
        <v>6.0270744000000005E-4</v>
      </c>
      <c r="K39" s="1">
        <v>8.2738503000000002E-7</v>
      </c>
      <c r="L39" s="62">
        <v>8.6162299E-7</v>
      </c>
      <c r="M39">
        <v>3.7652731E-3</v>
      </c>
      <c r="N39">
        <v>2.2703274999999999E-4</v>
      </c>
      <c r="O39">
        <v>8.7018489999999996E-4</v>
      </c>
      <c r="P39">
        <v>-5.9370989999999997E-4</v>
      </c>
    </row>
    <row r="40" spans="1:22" x14ac:dyDescent="0.15">
      <c r="A40" s="2" t="s">
        <v>36</v>
      </c>
      <c r="B40" s="2" t="s">
        <v>112</v>
      </c>
      <c r="C40" s="5">
        <v>0.41388873999999998</v>
      </c>
      <c r="D40" s="3">
        <v>0</v>
      </c>
      <c r="E40" s="2">
        <v>0.23537822999999999</v>
      </c>
      <c r="F40" s="2">
        <v>6.865984E-2</v>
      </c>
      <c r="G40" s="2">
        <v>2.0019234E-2</v>
      </c>
      <c r="H40" s="2">
        <v>4.0775741999999997E-2</v>
      </c>
      <c r="I40" s="2">
        <v>1.3123773999999999E-3</v>
      </c>
      <c r="J40">
        <v>3.8013783999999999E-3</v>
      </c>
      <c r="K40" s="1">
        <v>3.3813564000000002E-6</v>
      </c>
      <c r="L40" s="62">
        <v>2.0928098000000001E-6</v>
      </c>
      <c r="M40">
        <v>3.0237041999999999E-2</v>
      </c>
      <c r="N40">
        <v>1.8103874E-3</v>
      </c>
      <c r="O40">
        <v>1.526082E-2</v>
      </c>
      <c r="P40">
        <v>-3.3717826E-3</v>
      </c>
    </row>
    <row r="41" spans="1:22" x14ac:dyDescent="0.15">
      <c r="A41" s="2" t="s">
        <v>37</v>
      </c>
      <c r="B41" s="2" t="s">
        <v>112</v>
      </c>
      <c r="C41" s="5">
        <v>0.27666732999999999</v>
      </c>
      <c r="D41" s="3">
        <v>0</v>
      </c>
      <c r="E41" s="2">
        <v>0.23112136999999999</v>
      </c>
      <c r="F41" s="2">
        <v>2.2886281000000001E-2</v>
      </c>
      <c r="G41" s="2">
        <v>8.4392020999999994E-3</v>
      </c>
      <c r="H41" s="2">
        <v>7.7450571999999997E-3</v>
      </c>
      <c r="I41" s="2">
        <v>3.0270239999999999E-4</v>
      </c>
      <c r="J41">
        <v>5.9724398999999996E-4</v>
      </c>
      <c r="K41" s="1">
        <v>5.1700596E-7</v>
      </c>
      <c r="L41" s="62">
        <v>3.3120365000000001E-7</v>
      </c>
      <c r="M41">
        <v>3.8065988999999999E-3</v>
      </c>
      <c r="N41">
        <v>2.3088618000000001E-4</v>
      </c>
      <c r="O41">
        <v>1.8775064000000001E-3</v>
      </c>
      <c r="P41">
        <v>-3.4036375999999999E-4</v>
      </c>
    </row>
    <row r="42" spans="1:22" x14ac:dyDescent="0.15">
      <c r="A42" s="2" t="s">
        <v>38</v>
      </c>
      <c r="B42" s="2" t="s">
        <v>112</v>
      </c>
      <c r="C42" s="5">
        <v>0.17007844999999999</v>
      </c>
      <c r="D42" s="3">
        <v>0</v>
      </c>
      <c r="E42" s="2">
        <v>8.0116072999999996E-2</v>
      </c>
      <c r="F42" s="2">
        <v>2.6205227000000001E-2</v>
      </c>
      <c r="G42" s="2">
        <v>6.1211425999999998E-3</v>
      </c>
      <c r="H42" s="2">
        <v>5.0580182000000001E-2</v>
      </c>
      <c r="I42" s="2">
        <v>6.8982927999999995E-4</v>
      </c>
      <c r="J42">
        <v>1.0737085E-3</v>
      </c>
      <c r="K42" s="1">
        <v>1.6241963999999999E-6</v>
      </c>
      <c r="L42" s="62">
        <v>1.2111473999999999E-6</v>
      </c>
      <c r="M42">
        <v>4.5062278000000001E-3</v>
      </c>
      <c r="N42">
        <v>3.1026983E-4</v>
      </c>
      <c r="O42">
        <v>1.3127226999999999E-3</v>
      </c>
      <c r="P42">
        <v>-8.3976644999999997E-4</v>
      </c>
    </row>
    <row r="43" spans="1:22" x14ac:dyDescent="0.15">
      <c r="A43" s="2" t="s">
        <v>39</v>
      </c>
      <c r="B43" s="2" t="s">
        <v>112</v>
      </c>
      <c r="C43" s="5">
        <v>0.55494569999999999</v>
      </c>
      <c r="D43" s="3">
        <v>0</v>
      </c>
      <c r="E43" s="2">
        <v>6.6834290000000005E-2</v>
      </c>
      <c r="F43" s="2">
        <v>1.3609494999999999E-2</v>
      </c>
      <c r="G43" s="2">
        <v>3.1418304000000001E-3</v>
      </c>
      <c r="H43" s="2">
        <v>0.24906574000000001</v>
      </c>
      <c r="I43" s="3">
        <v>0.22037023</v>
      </c>
      <c r="J43">
        <v>1.6751063E-4</v>
      </c>
      <c r="K43" s="1">
        <v>4.9513345000000003E-7</v>
      </c>
      <c r="L43" s="62">
        <v>4.2793472000000002E-7</v>
      </c>
      <c r="M43">
        <v>8.5745707999999995E-4</v>
      </c>
      <c r="N43" s="62">
        <v>6.3139388000000001E-5</v>
      </c>
      <c r="O43">
        <v>8.0178360999999998E-4</v>
      </c>
      <c r="P43" s="62">
        <v>3.3308074999999999E-5</v>
      </c>
    </row>
    <row r="44" spans="1:22" x14ac:dyDescent="0.15">
      <c r="A44" s="2" t="s">
        <v>40</v>
      </c>
      <c r="B44" s="2" t="s">
        <v>112</v>
      </c>
      <c r="C44" s="5">
        <v>3.2897846000000001E-2</v>
      </c>
      <c r="D44" s="3">
        <v>0</v>
      </c>
      <c r="E44" s="2">
        <v>2.5748997999999999E-2</v>
      </c>
      <c r="F44" s="2">
        <v>4.9744736999999999E-3</v>
      </c>
      <c r="G44" s="3">
        <v>1.2127265000000001E-3</v>
      </c>
      <c r="H44" s="3">
        <v>4.7622191999999999E-4</v>
      </c>
      <c r="I44" s="3">
        <v>2.5273427000000002E-5</v>
      </c>
      <c r="J44" s="62">
        <v>4.8464404000000001E-5</v>
      </c>
      <c r="K44" s="1">
        <v>1.0365940000000001E-8</v>
      </c>
      <c r="L44" s="62">
        <v>7.0454505000000001E-9</v>
      </c>
      <c r="M44" s="62">
        <v>2.5903767000000001E-5</v>
      </c>
      <c r="N44" s="62">
        <v>1.480702E-5</v>
      </c>
      <c r="O44">
        <v>1.1357594999999999E-4</v>
      </c>
      <c r="P44">
        <v>2.5738365999999999E-4</v>
      </c>
      <c r="R44" s="62"/>
      <c r="V44" s="62"/>
    </row>
    <row r="45" spans="1:22" x14ac:dyDescent="0.15">
      <c r="A45" s="2" t="s">
        <v>41</v>
      </c>
      <c r="B45" s="2" t="s">
        <v>112</v>
      </c>
      <c r="C45" s="5">
        <v>8.1612927000000002E-2</v>
      </c>
      <c r="D45" s="3">
        <v>0</v>
      </c>
      <c r="E45" s="2">
        <v>4.7584768E-2</v>
      </c>
      <c r="F45" s="2">
        <v>1.2281105E-2</v>
      </c>
      <c r="G45" s="2">
        <v>2.7899735E-3</v>
      </c>
      <c r="H45" s="2">
        <v>1.6335796999999999E-2</v>
      </c>
      <c r="I45" s="2">
        <v>5.6996852999999996E-4</v>
      </c>
      <c r="J45">
        <v>2.5339745999999999E-4</v>
      </c>
      <c r="K45" s="1">
        <v>7.5920787000000004E-7</v>
      </c>
      <c r="L45" s="62">
        <v>6.5551769999999995E-7</v>
      </c>
      <c r="M45">
        <v>1.3139568000000001E-3</v>
      </c>
      <c r="N45" s="62">
        <v>8.5087449000000002E-5</v>
      </c>
      <c r="O45">
        <v>5.0995844E-4</v>
      </c>
      <c r="P45">
        <v>-1.125012E-4</v>
      </c>
    </row>
    <row r="46" spans="1:22" x14ac:dyDescent="0.15">
      <c r="A46" s="2" t="s">
        <v>42</v>
      </c>
      <c r="B46" s="2" t="s">
        <v>112</v>
      </c>
      <c r="C46" s="5">
        <v>1.0950502000000001E-2</v>
      </c>
      <c r="D46" s="3">
        <v>0</v>
      </c>
      <c r="E46" s="2">
        <v>7.6299291000000002E-3</v>
      </c>
      <c r="F46" s="2">
        <v>1.0686139E-3</v>
      </c>
      <c r="G46" s="3">
        <v>4.4763455E-4</v>
      </c>
      <c r="H46" s="3">
        <v>7.4017883000000002E-4</v>
      </c>
      <c r="I46" s="3">
        <v>2.1690749E-5</v>
      </c>
      <c r="J46" s="62">
        <v>5.9085565E-5</v>
      </c>
      <c r="K46" s="1">
        <v>6.0993744999999998E-8</v>
      </c>
      <c r="L46" s="62">
        <v>2.4966236999999999E-8</v>
      </c>
      <c r="M46" s="62">
        <v>6.0449693999999998E-4</v>
      </c>
      <c r="N46" s="62">
        <v>1.4309436000000001E-5</v>
      </c>
      <c r="O46">
        <v>3.9456457999999999E-4</v>
      </c>
      <c r="P46" s="62">
        <v>-3.0087768999999999E-5</v>
      </c>
    </row>
    <row r="47" spans="1:22" x14ac:dyDescent="0.15">
      <c r="A47" s="2" t="s">
        <v>43</v>
      </c>
      <c r="B47" s="2" t="s">
        <v>112</v>
      </c>
      <c r="C47" s="5">
        <v>3.2362030999999999E-2</v>
      </c>
      <c r="D47" s="3">
        <v>0</v>
      </c>
      <c r="E47" s="2">
        <v>1.8658445999999999E-2</v>
      </c>
      <c r="F47" s="2">
        <v>3.4860730000000001E-3</v>
      </c>
      <c r="G47" s="3">
        <v>8.4842098999999996E-4</v>
      </c>
      <c r="H47" s="3">
        <v>1.4588513E-3</v>
      </c>
      <c r="I47" s="3">
        <v>4.3879642000000003E-3</v>
      </c>
      <c r="J47" s="62">
        <v>8.1642658000000002E-5</v>
      </c>
      <c r="K47" s="1">
        <v>9.5177838000000002E-8</v>
      </c>
      <c r="L47" s="62">
        <v>5.4850402999999998E-8</v>
      </c>
      <c r="M47">
        <v>8.3900667000000003E-4</v>
      </c>
      <c r="N47" s="62">
        <v>3.2160036000000002E-5</v>
      </c>
      <c r="O47">
        <v>2.4955118E-3</v>
      </c>
      <c r="P47" s="62">
        <v>7.3803630000000001E-5</v>
      </c>
    </row>
    <row r="48" spans="1:22" x14ac:dyDescent="0.15">
      <c r="A48" s="2" t="s">
        <v>44</v>
      </c>
      <c r="B48" s="2" t="s">
        <v>112</v>
      </c>
      <c r="C48" s="5">
        <v>1.6677449E-2</v>
      </c>
      <c r="D48" s="3">
        <v>0</v>
      </c>
      <c r="E48" s="2">
        <v>8.1366405999999999E-3</v>
      </c>
      <c r="F48" s="2">
        <v>2.3885867000000001E-3</v>
      </c>
      <c r="G48" s="2">
        <v>3.9765772000000003E-3</v>
      </c>
      <c r="H48" s="3">
        <v>4.8089410999999999E-4</v>
      </c>
      <c r="I48" s="3">
        <v>6.7423846000000002E-5</v>
      </c>
      <c r="J48" s="62">
        <v>6.4658235000000005E-4</v>
      </c>
      <c r="K48" s="1">
        <v>1.0639657999999999E-7</v>
      </c>
      <c r="L48" s="62">
        <v>3.7813284999999997E-8</v>
      </c>
      <c r="M48">
        <v>8.0809624999999999E-4</v>
      </c>
      <c r="N48">
        <v>3.3738163000000002E-4</v>
      </c>
      <c r="O48">
        <v>5.8055954999999999E-4</v>
      </c>
      <c r="P48">
        <v>-7.4543744000000003E-4</v>
      </c>
      <c r="V48" s="62"/>
    </row>
    <row r="49" spans="1:23" x14ac:dyDescent="0.15">
      <c r="A49" s="2" t="s">
        <v>45</v>
      </c>
      <c r="B49" s="2" t="s">
        <v>112</v>
      </c>
      <c r="C49" s="5">
        <v>5.2489202999999998E-2</v>
      </c>
      <c r="D49" s="3">
        <v>0</v>
      </c>
      <c r="E49" s="2">
        <v>4.2903090999999997E-2</v>
      </c>
      <c r="F49" s="2">
        <v>6.2029555999999998E-3</v>
      </c>
      <c r="G49" s="3">
        <v>1.4186415E-3</v>
      </c>
      <c r="H49" s="3">
        <v>8.8793862999999998E-4</v>
      </c>
      <c r="I49" s="3">
        <v>1.0173336999999999E-5</v>
      </c>
      <c r="J49" s="62">
        <v>7.8518430999999995E-5</v>
      </c>
      <c r="K49" s="1">
        <v>8.2001342000000004E-8</v>
      </c>
      <c r="L49" s="62">
        <v>5.3557338000000003E-8</v>
      </c>
      <c r="M49" s="62">
        <v>2.3703128000000001E-4</v>
      </c>
      <c r="N49" s="62">
        <v>2.5662929000000001E-5</v>
      </c>
      <c r="O49">
        <v>7.2927734000000001E-4</v>
      </c>
      <c r="P49" s="62">
        <v>-4.2219607999999997E-6</v>
      </c>
    </row>
    <row r="50" spans="1:23" x14ac:dyDescent="0.15">
      <c r="A50" s="2" t="s">
        <v>46</v>
      </c>
      <c r="B50" s="2" t="s">
        <v>112</v>
      </c>
      <c r="C50" s="5">
        <v>9.2776993999999998E-4</v>
      </c>
      <c r="D50" s="3">
        <v>0</v>
      </c>
      <c r="E50" s="3">
        <v>3.3434367E-4</v>
      </c>
      <c r="F50" s="3">
        <v>4.6529235999999999E-4</v>
      </c>
      <c r="G50" s="3">
        <v>4.1538846999999998E-5</v>
      </c>
      <c r="H50" s="3">
        <v>1.7139466000000001E-5</v>
      </c>
      <c r="I50" s="3">
        <v>2.6175685999999999E-5</v>
      </c>
      <c r="J50" s="62">
        <v>7.1972617000000003E-7</v>
      </c>
      <c r="K50" s="1">
        <v>8.0864512999999997E-12</v>
      </c>
      <c r="L50" s="62">
        <v>2.9014971E-12</v>
      </c>
      <c r="M50" s="62">
        <v>-1.3473555999999999E-8</v>
      </c>
      <c r="N50" s="62">
        <v>1.0243454E-7</v>
      </c>
      <c r="O50" s="62">
        <v>4.2529847000000003E-5</v>
      </c>
      <c r="P50" s="62">
        <v>-5.8628907999999999E-8</v>
      </c>
      <c r="Q50" s="62"/>
      <c r="R50" s="62"/>
      <c r="T50" s="62"/>
      <c r="V50" s="62"/>
      <c r="W50" s="62"/>
    </row>
    <row r="51" spans="1:23" x14ac:dyDescent="0.15">
      <c r="A51" s="2" t="s">
        <v>47</v>
      </c>
      <c r="B51" s="2" t="s">
        <v>112</v>
      </c>
      <c r="C51" s="5">
        <v>8.3513878E-2</v>
      </c>
      <c r="D51" s="3">
        <v>0</v>
      </c>
      <c r="E51" s="2">
        <v>3.6501998000000001E-2</v>
      </c>
      <c r="F51" s="2">
        <v>1.6738390999999998E-2</v>
      </c>
      <c r="G51" s="2">
        <v>2.2771887000000001E-3</v>
      </c>
      <c r="H51" s="2">
        <v>2.4095801999999999E-2</v>
      </c>
      <c r="I51" s="2">
        <v>8.3160003000000004E-4</v>
      </c>
      <c r="J51">
        <v>3.3971746999999998E-4</v>
      </c>
      <c r="K51" s="1">
        <v>9.5567981000000004E-7</v>
      </c>
      <c r="L51" s="62">
        <v>7.5739282000000005E-7</v>
      </c>
      <c r="M51">
        <v>2.3259718999999999E-3</v>
      </c>
      <c r="N51">
        <v>1.2971304E-4</v>
      </c>
      <c r="O51">
        <v>4.8280296999999998E-4</v>
      </c>
      <c r="P51">
        <v>-2.1101974E-4</v>
      </c>
    </row>
    <row r="52" spans="1:23" x14ac:dyDescent="0.15">
      <c r="A52" s="2" t="s">
        <v>48</v>
      </c>
      <c r="B52" s="2" t="s">
        <v>112</v>
      </c>
      <c r="C52" s="5">
        <v>0.11179524</v>
      </c>
      <c r="D52" s="3">
        <v>0</v>
      </c>
      <c r="E52" s="2">
        <v>5.4127777000000002E-2</v>
      </c>
      <c r="F52" s="2">
        <v>0</v>
      </c>
      <c r="G52" s="2">
        <v>8.5466846999999995E-3</v>
      </c>
      <c r="H52" s="2">
        <v>2.5945917999999998E-2</v>
      </c>
      <c r="I52" s="2">
        <v>1.6155866E-3</v>
      </c>
      <c r="J52">
        <v>2.9753479E-3</v>
      </c>
      <c r="K52" s="62">
        <v>2.5802117E-6</v>
      </c>
      <c r="L52" s="62">
        <v>1.4132235999999999E-6</v>
      </c>
      <c r="M52">
        <v>2.1785549000000001E-2</v>
      </c>
      <c r="N52">
        <v>1.4904801E-3</v>
      </c>
      <c r="O52">
        <v>2.6094440999999999E-3</v>
      </c>
      <c r="P52">
        <v>-7.3055408000000004E-3</v>
      </c>
    </row>
    <row r="53" spans="1:23" x14ac:dyDescent="0.15">
      <c r="A53" s="2" t="s">
        <v>49</v>
      </c>
      <c r="B53" s="2" t="s">
        <v>112</v>
      </c>
      <c r="C53" s="5">
        <v>6.8210399000000005E-2</v>
      </c>
      <c r="D53" s="3">
        <v>0</v>
      </c>
      <c r="E53" s="2">
        <v>1.5391531999999999E-2</v>
      </c>
      <c r="F53" s="2">
        <v>1.3370720999999999E-3</v>
      </c>
      <c r="G53" s="2">
        <v>2.5782428E-2</v>
      </c>
      <c r="H53" s="3">
        <v>1.9449975000000001E-2</v>
      </c>
      <c r="I53" s="3">
        <v>5.726379E-6</v>
      </c>
      <c r="J53" s="62">
        <v>5.7146549999999999E-3</v>
      </c>
      <c r="K53" s="62">
        <v>2.7185403E-7</v>
      </c>
      <c r="L53" s="62">
        <v>1.147003E-7</v>
      </c>
      <c r="M53" s="62">
        <v>1.9817470000000001E-4</v>
      </c>
      <c r="N53" s="62">
        <v>2.0129519E-5</v>
      </c>
      <c r="O53">
        <v>2.6607368000000002E-4</v>
      </c>
      <c r="P53" s="62">
        <v>4.4246360999999997E-5</v>
      </c>
    </row>
    <row r="54" spans="1:23" x14ac:dyDescent="0.15">
      <c r="A54" s="2" t="s">
        <v>50</v>
      </c>
      <c r="B54" s="2" t="s">
        <v>112</v>
      </c>
      <c r="C54" s="5">
        <v>3.6671421000000003E-2</v>
      </c>
      <c r="D54" s="3">
        <v>0</v>
      </c>
      <c r="E54" s="2">
        <v>-1.9174303E-3</v>
      </c>
      <c r="F54" s="2">
        <v>1.8072276E-3</v>
      </c>
      <c r="G54" s="2">
        <v>2.8290459E-3</v>
      </c>
      <c r="H54" s="3">
        <v>1.5059761E-2</v>
      </c>
      <c r="I54" s="3">
        <v>1.0481431E-6</v>
      </c>
      <c r="J54" s="62">
        <v>2.7098579999999999E-3</v>
      </c>
      <c r="K54" s="62">
        <v>9.7226788E-8</v>
      </c>
      <c r="L54" s="62">
        <v>5.9155341000000002E-8</v>
      </c>
      <c r="M54" s="62">
        <v>1.4444080999999999E-2</v>
      </c>
      <c r="N54">
        <v>1.2933703999999999E-4</v>
      </c>
      <c r="O54">
        <v>9.5569686000000005E-4</v>
      </c>
      <c r="P54">
        <v>6.5263916000000001E-4</v>
      </c>
    </row>
    <row r="55" spans="1:23" x14ac:dyDescent="0.15">
      <c r="A55" s="2"/>
      <c r="B55" s="2"/>
      <c r="C55" s="2"/>
      <c r="D55" s="2"/>
      <c r="E55" s="2"/>
      <c r="F55" s="2"/>
      <c r="G55" s="2"/>
      <c r="H55" s="2"/>
      <c r="I55" s="2"/>
    </row>
    <row r="56" spans="1:23" x14ac:dyDescent="0.15">
      <c r="A56" s="2"/>
      <c r="B56" s="2"/>
      <c r="C56" s="2"/>
      <c r="D56" s="2"/>
      <c r="E56" s="2"/>
      <c r="F56" s="2"/>
      <c r="G56" s="2"/>
      <c r="H56" s="2"/>
      <c r="I56" s="2"/>
    </row>
    <row r="57" spans="1:23" x14ac:dyDescent="0.15">
      <c r="A57" s="2"/>
      <c r="B57" s="2"/>
      <c r="C57" s="2"/>
      <c r="D57" s="2"/>
      <c r="E57" s="2"/>
      <c r="F57" s="2"/>
      <c r="G57" s="2"/>
      <c r="H57" s="2"/>
      <c r="I57" s="2"/>
    </row>
    <row r="58" spans="1:23" x14ac:dyDescent="0.15">
      <c r="A58" s="2"/>
      <c r="B58" s="2"/>
      <c r="C58" s="2"/>
      <c r="D58" s="2"/>
      <c r="E58" s="2"/>
      <c r="F58" s="2"/>
      <c r="G58" s="2"/>
      <c r="H58" s="2"/>
      <c r="I58" s="2"/>
    </row>
    <row r="59" spans="1:23" x14ac:dyDescent="0.15">
      <c r="A59" s="2"/>
      <c r="B59" s="2"/>
      <c r="C59" s="2"/>
      <c r="D59" s="2"/>
      <c r="E59" s="2"/>
      <c r="F59" s="2"/>
      <c r="G59" s="2"/>
      <c r="H59" s="2"/>
      <c r="I59" s="2"/>
    </row>
    <row r="60" spans="1:23" x14ac:dyDescent="0.15">
      <c r="A60" s="2"/>
      <c r="B60" s="2"/>
      <c r="C60" s="2"/>
      <c r="D60" s="2"/>
      <c r="E60" s="2"/>
      <c r="F60" s="2"/>
      <c r="G60" s="2"/>
      <c r="H60" s="2"/>
      <c r="I60" s="2"/>
    </row>
    <row r="61" spans="1:23" x14ac:dyDescent="0.15">
      <c r="A61" s="2"/>
      <c r="B61" s="2"/>
      <c r="C61" s="2"/>
      <c r="D61" s="2"/>
      <c r="E61" s="2"/>
      <c r="F61" s="2"/>
      <c r="G61" s="2"/>
      <c r="H61" s="2"/>
      <c r="I61" s="2"/>
    </row>
    <row r="62" spans="1:23" x14ac:dyDescent="0.15">
      <c r="A62" s="2"/>
      <c r="B62" s="2"/>
      <c r="C62" s="2"/>
      <c r="D62" s="2"/>
      <c r="E62" s="2"/>
      <c r="F62" s="2"/>
      <c r="G62" s="2"/>
      <c r="H62" s="2"/>
      <c r="I62" s="2"/>
    </row>
    <row r="63" spans="1:23" x14ac:dyDescent="0.15">
      <c r="A63" s="2"/>
      <c r="B63" s="2"/>
      <c r="C63" s="2"/>
      <c r="D63" s="2"/>
      <c r="E63" s="2"/>
      <c r="F63" s="2"/>
      <c r="G63" s="2"/>
      <c r="H63" s="2"/>
      <c r="I63" s="2"/>
    </row>
    <row r="64" spans="1:23" x14ac:dyDescent="0.15">
      <c r="A64" s="2"/>
      <c r="B64" s="2"/>
      <c r="C64" s="2"/>
      <c r="D64" s="2"/>
      <c r="E64" s="2"/>
      <c r="F64" s="2"/>
      <c r="G64" s="2"/>
      <c r="H64" s="2"/>
      <c r="I64"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2B285-0E7D-4A53-98FE-41102F9F5F1B}">
  <dimension ref="A2:P204"/>
  <sheetViews>
    <sheetView workbookViewId="0">
      <selection activeCell="A2" sqref="A2"/>
    </sheetView>
  </sheetViews>
  <sheetFormatPr baseColWidth="10" defaultColWidth="9" defaultRowHeight="13" x14ac:dyDescent="0.15"/>
  <cols>
    <col min="1" max="1" width="48.3984375" customWidth="1"/>
    <col min="2" max="2" width="36.3984375" style="8" customWidth="1"/>
    <col min="3" max="3" width="30.19921875" style="8" customWidth="1"/>
    <col min="4" max="4" width="26.796875" style="8" customWidth="1"/>
    <col min="5" max="5" width="25.3984375" style="8" customWidth="1"/>
    <col min="6" max="6" width="23.3984375" style="8" customWidth="1"/>
    <col min="7" max="7" width="23.796875" customWidth="1"/>
    <col min="8" max="8" width="39.59765625" customWidth="1"/>
    <col min="9" max="9" width="27" customWidth="1"/>
    <col min="10" max="10" width="24.796875" customWidth="1"/>
    <col min="11" max="11" width="20.59765625" customWidth="1"/>
    <col min="12" max="12" width="31.796875" customWidth="1"/>
    <col min="13" max="13" width="30.3984375" customWidth="1"/>
    <col min="14" max="14" width="23.59765625" customWidth="1"/>
    <col min="16" max="16" width="33" customWidth="1"/>
  </cols>
  <sheetData>
    <row r="2" spans="1:13" ht="29.25" customHeight="1" x14ac:dyDescent="0.15">
      <c r="A2" s="36" t="s">
        <v>51</v>
      </c>
      <c r="B2" s="34" t="s">
        <v>32</v>
      </c>
      <c r="C2" s="34" t="s">
        <v>52</v>
      </c>
      <c r="D2" s="34" t="s">
        <v>53</v>
      </c>
      <c r="E2" s="34" t="str">
        <f t="shared" ref="E2:J2" si="0">E175</f>
        <v>Raw material acquisition - Salmonid feed</v>
      </c>
      <c r="F2" s="34" t="str">
        <f t="shared" si="0"/>
        <v>Raw material acquistition - Bass and Sea bream feed</v>
      </c>
      <c r="G2" s="34" t="str">
        <f t="shared" si="0"/>
        <v>Prod. - Hatchery and juvenile production</v>
      </c>
      <c r="H2" s="34" t="str">
        <f t="shared" si="0"/>
        <v>Prod. - Farming/grow out</v>
      </c>
      <c r="I2" s="34" t="str">
        <f t="shared" si="0"/>
        <v>Prod.-Bass &amp; Sea bream grow out and juvenile</v>
      </c>
      <c r="J2" s="34" t="str">
        <f t="shared" si="0"/>
        <v>Production - Preparation</v>
      </c>
      <c r="K2" s="34" t="str">
        <f t="shared" ref="K2:M2" si="1">K175</f>
        <v>Distribution - Transport landing-preparation</v>
      </c>
      <c r="L2" s="34" t="str">
        <f t="shared" si="1"/>
        <v>Distribution - Transport preparation-retailer</v>
      </c>
      <c r="M2" s="34" t="str">
        <f t="shared" si="1"/>
        <v>Distribution - Packaging (transport and consumer)</v>
      </c>
    </row>
    <row r="3" spans="1:13" ht="14" x14ac:dyDescent="0.15">
      <c r="A3" s="35"/>
      <c r="B3" s="33"/>
      <c r="C3" s="33"/>
      <c r="D3" s="33"/>
      <c r="E3" s="54" t="str">
        <f t="shared" ref="E3:K3" si="2">""&amp;TEXT(MIN(E4:E31),"0%")&amp;" to "&amp;TEXT(MAX(E4:E31),"0%")&amp;""</f>
        <v>12% to 97%</v>
      </c>
      <c r="F3" s="33" t="str">
        <f t="shared" si="2"/>
        <v>0% to 53%</v>
      </c>
      <c r="G3" s="33" t="str">
        <f t="shared" si="2"/>
        <v>1% to 38%</v>
      </c>
      <c r="H3" s="33" t="str">
        <f t="shared" si="2"/>
        <v>0% to 45%</v>
      </c>
      <c r="I3" s="33" t="str">
        <f t="shared" si="2"/>
        <v>0% to 55%</v>
      </c>
      <c r="J3" s="33" t="str">
        <f t="shared" si="2"/>
        <v>0% to 8%</v>
      </c>
      <c r="K3" s="33" t="str">
        <f t="shared" si="2"/>
        <v>0% to 0%</v>
      </c>
      <c r="L3" s="33" t="str">
        <f t="shared" ref="L3:M3" si="3">""&amp;TEXT(MIN(L4:L31),"0%")&amp;" to "&amp;TEXT(MAX(L4:L31),"0%")&amp;""</f>
        <v>0% to 0%</v>
      </c>
      <c r="M3" s="33" t="str">
        <f t="shared" si="3"/>
        <v>0% to 19%</v>
      </c>
    </row>
    <row r="4" spans="1:13" x14ac:dyDescent="0.15">
      <c r="A4" s="15" t="str">
        <f>A176</f>
        <v>Acidification</v>
      </c>
      <c r="B4" s="15" t="str">
        <f t="shared" ref="B4" si="4">B176</f>
        <v>mol H+ eq</v>
      </c>
      <c r="C4" s="15">
        <f>SUM(B129:J129)</f>
        <v>9.3185102778050005E-2</v>
      </c>
      <c r="D4" s="15">
        <f>C176</f>
        <v>9.3636275000000005E-2</v>
      </c>
      <c r="E4" s="23">
        <f t="shared" ref="E4:E31" si="5">B129/$C4</f>
        <v>0.58335674243420677</v>
      </c>
      <c r="F4" s="23">
        <f t="shared" ref="F4:F31" si="6">C129/$C4</f>
        <v>0.16741252126058398</v>
      </c>
      <c r="G4" s="23">
        <f t="shared" ref="G4:G31" si="7">D129/$C4</f>
        <v>3.8483253149823295E-2</v>
      </c>
      <c r="H4" s="23">
        <f t="shared" ref="H4:H31" si="8">E129/$C4</f>
        <v>0.15750707529892086</v>
      </c>
      <c r="I4" s="23">
        <f t="shared" ref="I4:I31" si="9">F129/$C4</f>
        <v>1.1222161792220787E-2</v>
      </c>
      <c r="J4" s="23">
        <f t="shared" ref="J4:J31" si="10">G129/$C4</f>
        <v>5.7955661784944946E-3</v>
      </c>
      <c r="K4" s="23">
        <f t="shared" ref="K4:K31" si="11">H129/$C4</f>
        <v>7.956040267142732E-6</v>
      </c>
      <c r="L4" s="23">
        <f t="shared" ref="L4:L32" si="12">I129/$C4</f>
        <v>8.285268749865689E-6</v>
      </c>
      <c r="M4" s="23">
        <f t="shared" ref="M4:M32" si="13">J129/$C4</f>
        <v>3.6206438576732794E-2</v>
      </c>
    </row>
    <row r="5" spans="1:13" x14ac:dyDescent="0.15">
      <c r="A5" s="15" t="str">
        <f t="shared" ref="A5:B5" si="14">A177</f>
        <v>Climate change</v>
      </c>
      <c r="B5" s="15" t="str">
        <f t="shared" si="14"/>
        <v>kg CO2 eq</v>
      </c>
      <c r="C5" s="15">
        <f t="shared" ref="C5:C32" si="15">SUM(B130:J130)</f>
        <v>15.386511633193001</v>
      </c>
      <c r="D5" s="15">
        <f t="shared" ref="D5:D31" si="16">C177</f>
        <v>15.913228</v>
      </c>
      <c r="E5" s="23">
        <f t="shared" si="5"/>
        <v>0.58816719577145515</v>
      </c>
      <c r="F5" s="23">
        <f t="shared" si="6"/>
        <v>0.17156839463892065</v>
      </c>
      <c r="G5" s="23">
        <f t="shared" si="7"/>
        <v>5.0024409583491282E-2</v>
      </c>
      <c r="H5" s="23">
        <f t="shared" si="8"/>
        <v>0.10189113279048433</v>
      </c>
      <c r="I5" s="23">
        <f t="shared" si="9"/>
        <v>3.2793912748323773E-3</v>
      </c>
      <c r="J5" s="23">
        <f t="shared" si="10"/>
        <v>9.4989503458796556E-3</v>
      </c>
      <c r="K5" s="23">
        <f t="shared" si="11"/>
        <v>8.449392110394882E-6</v>
      </c>
      <c r="L5" s="23">
        <f t="shared" si="12"/>
        <v>5.2295494208326967E-6</v>
      </c>
      <c r="M5" s="23">
        <f t="shared" si="13"/>
        <v>7.5556846653405285E-2</v>
      </c>
    </row>
    <row r="6" spans="1:13" x14ac:dyDescent="0.15">
      <c r="A6" s="15" t="str">
        <f t="shared" ref="A6:B6" si="17">A178</f>
        <v>Climate change - Biogenic</v>
      </c>
      <c r="B6" s="15" t="str">
        <f t="shared" si="17"/>
        <v>kg CO2 eq</v>
      </c>
      <c r="C6" s="15">
        <f t="shared" si="15"/>
        <v>0.19808487860085</v>
      </c>
      <c r="D6" s="15">
        <f t="shared" si="16"/>
        <v>0.43958055000000001</v>
      </c>
      <c r="E6" s="23">
        <f t="shared" si="5"/>
        <v>0.74597077295210523</v>
      </c>
      <c r="F6" s="23">
        <f t="shared" si="6"/>
        <v>0.18922261136110347</v>
      </c>
      <c r="G6" s="23">
        <f t="shared" si="7"/>
        <v>3.4085882515067591E-2</v>
      </c>
      <c r="H6" s="23">
        <f t="shared" si="8"/>
        <v>2.3292777987850916E-2</v>
      </c>
      <c r="I6" s="23">
        <f t="shared" si="9"/>
        <v>5.2222764670718336E-5</v>
      </c>
      <c r="J6" s="23">
        <f t="shared" si="10"/>
        <v>3.302805012786032E-3</v>
      </c>
      <c r="K6" s="23">
        <f t="shared" si="11"/>
        <v>1.5184699212002814E-6</v>
      </c>
      <c r="L6" s="23">
        <f t="shared" si="12"/>
        <v>7.0083552556143624E-7</v>
      </c>
      <c r="M6" s="23">
        <f t="shared" si="13"/>
        <v>4.0707081009692982E-3</v>
      </c>
    </row>
    <row r="7" spans="1:13" x14ac:dyDescent="0.15">
      <c r="A7" s="15" t="str">
        <f t="shared" ref="A7:B7" si="18">A179</f>
        <v>Climate change - Fossil</v>
      </c>
      <c r="B7" s="15" t="str">
        <f t="shared" si="18"/>
        <v>kg CO2 eq</v>
      </c>
      <c r="C7" s="15">
        <f t="shared" si="15"/>
        <v>10.564521388375002</v>
      </c>
      <c r="D7" s="15">
        <f t="shared" si="16"/>
        <v>10.843686</v>
      </c>
      <c r="E7" s="23">
        <f t="shared" si="5"/>
        <v>0.43277805325199525</v>
      </c>
      <c r="F7" s="23">
        <f t="shared" si="6"/>
        <v>0.23059317222649056</v>
      </c>
      <c r="G7" s="23">
        <f t="shared" si="7"/>
        <v>6.1015008281331072E-2</v>
      </c>
      <c r="H7" s="23">
        <f t="shared" si="8"/>
        <v>0.14712124126231446</v>
      </c>
      <c r="I7" s="23">
        <f t="shared" si="9"/>
        <v>4.7748715862800818E-3</v>
      </c>
      <c r="J7" s="23">
        <f t="shared" si="10"/>
        <v>1.3757549883890764E-2</v>
      </c>
      <c r="K7" s="23">
        <f t="shared" si="11"/>
        <v>1.2218555413408569E-5</v>
      </c>
      <c r="L7" s="23">
        <f t="shared" si="12"/>
        <v>7.5613633654905398E-6</v>
      </c>
      <c r="M7" s="23">
        <f t="shared" si="13"/>
        <v>0.10994032358891866</v>
      </c>
    </row>
    <row r="8" spans="1:13" x14ac:dyDescent="0.15">
      <c r="A8" s="15" t="str">
        <f t="shared" ref="A8:B8" si="19">A180</f>
        <v>Climate change - Land Use and LU Change</v>
      </c>
      <c r="B8" s="15" t="str">
        <f t="shared" si="19"/>
        <v>kg CO2 eq</v>
      </c>
      <c r="C8" s="15">
        <f t="shared" si="15"/>
        <v>4.623905386521729</v>
      </c>
      <c r="D8" s="15">
        <f t="shared" si="16"/>
        <v>4.6299614</v>
      </c>
      <c r="E8" s="23">
        <f t="shared" si="5"/>
        <v>0.93643414777073797</v>
      </c>
      <c r="F8" s="23">
        <f t="shared" si="6"/>
        <v>3.5954552721732848E-2</v>
      </c>
      <c r="G8" s="23">
        <f t="shared" si="7"/>
        <v>2.5596306608044784E-2</v>
      </c>
      <c r="H8" s="23">
        <f t="shared" si="8"/>
        <v>1.9182169526768969E-3</v>
      </c>
      <c r="I8" s="23">
        <f t="shared" si="9"/>
        <v>8.2496527959224807E-7</v>
      </c>
      <c r="J8" s="23">
        <f t="shared" si="10"/>
        <v>3.4502131134652768E-5</v>
      </c>
      <c r="K8" s="23">
        <f t="shared" si="11"/>
        <v>1.3466695530039991E-7</v>
      </c>
      <c r="L8" s="23">
        <f t="shared" si="12"/>
        <v>9.591741891882151E-8</v>
      </c>
      <c r="M8" s="23">
        <f t="shared" si="13"/>
        <v>6.1218266019265097E-5</v>
      </c>
    </row>
    <row r="9" spans="1:13" x14ac:dyDescent="0.15">
      <c r="A9" s="15" t="str">
        <f t="shared" ref="A9:B9" si="20">A181</f>
        <v>Ecotoxicity, freshwater - part 1</v>
      </c>
      <c r="B9" s="15" t="str">
        <f t="shared" si="20"/>
        <v>CTUe</v>
      </c>
      <c r="C9" s="15">
        <f t="shared" si="15"/>
        <v>292.38654414850993</v>
      </c>
      <c r="D9" s="15">
        <f t="shared" si="16"/>
        <v>294.40902</v>
      </c>
      <c r="E9" s="23">
        <f t="shared" si="5"/>
        <v>0.80421378721370385</v>
      </c>
      <c r="F9" s="23">
        <f t="shared" si="6"/>
        <v>7.4149759740612498E-2</v>
      </c>
      <c r="G9" s="23">
        <f t="shared" si="7"/>
        <v>3.5372687994652742E-2</v>
      </c>
      <c r="H9" s="23">
        <f t="shared" si="8"/>
        <v>5.2831022183271431E-2</v>
      </c>
      <c r="I9" s="23">
        <f t="shared" si="9"/>
        <v>1.9660238184833361E-3</v>
      </c>
      <c r="J9" s="23">
        <f t="shared" si="10"/>
        <v>3.488613003619983E-3</v>
      </c>
      <c r="K9" s="23">
        <f t="shared" si="11"/>
        <v>3.74247625925017E-6</v>
      </c>
      <c r="L9" s="23">
        <f t="shared" si="12"/>
        <v>2.4374884011010054E-6</v>
      </c>
      <c r="M9" s="23">
        <f t="shared" si="13"/>
        <v>2.7971926080996024E-2</v>
      </c>
    </row>
    <row r="10" spans="1:13" x14ac:dyDescent="0.15">
      <c r="A10" s="15" t="str">
        <f t="shared" ref="A10:B10" si="21">A182</f>
        <v>Ecotoxicity, freshwater - part 2</v>
      </c>
      <c r="B10" s="15" t="str">
        <f t="shared" si="21"/>
        <v>CTUe</v>
      </c>
      <c r="C10" s="15">
        <f t="shared" si="15"/>
        <v>318.69633595405799</v>
      </c>
      <c r="D10" s="15">
        <f t="shared" si="16"/>
        <v>320.60406999999998</v>
      </c>
      <c r="E10" s="23">
        <f t="shared" si="5"/>
        <v>0.874268444806236</v>
      </c>
      <c r="F10" s="23">
        <f t="shared" si="6"/>
        <v>9.1605358162035896E-2</v>
      </c>
      <c r="G10" s="23">
        <f t="shared" si="7"/>
        <v>2.6411623700667217E-2</v>
      </c>
      <c r="H10" s="23">
        <f t="shared" si="8"/>
        <v>5.5528322743412665E-3</v>
      </c>
      <c r="I10" s="23">
        <f t="shared" si="9"/>
        <v>3.0765467919949437E-4</v>
      </c>
      <c r="J10" s="23">
        <f t="shared" si="10"/>
        <v>9.652141719142446E-4</v>
      </c>
      <c r="K10" s="23">
        <f t="shared" si="11"/>
        <v>1.7264133531780386E-7</v>
      </c>
      <c r="L10" s="23">
        <f t="shared" si="12"/>
        <v>7.3910159429619491E-8</v>
      </c>
      <c r="M10" s="23">
        <f t="shared" si="13"/>
        <v>8.886256541111449E-4</v>
      </c>
    </row>
    <row r="11" spans="1:13" x14ac:dyDescent="0.15">
      <c r="A11" s="15" t="str">
        <f t="shared" ref="A11:B11" si="22">A183</f>
        <v>Ecotoxicity, freshwater - inorganics</v>
      </c>
      <c r="B11" s="15" t="str">
        <f t="shared" si="22"/>
        <v>CTUe</v>
      </c>
      <c r="C11" s="15">
        <f t="shared" si="15"/>
        <v>62.073944343440004</v>
      </c>
      <c r="D11" s="15">
        <f t="shared" si="16"/>
        <v>62.734951000000002</v>
      </c>
      <c r="E11" s="23">
        <f t="shared" si="5"/>
        <v>0.47216493667358517</v>
      </c>
      <c r="F11" s="23">
        <f t="shared" si="6"/>
        <v>0.12506319812783759</v>
      </c>
      <c r="G11" s="23">
        <f t="shared" si="7"/>
        <v>3.9512346539956923E-2</v>
      </c>
      <c r="H11" s="23">
        <f t="shared" si="8"/>
        <v>0.22837169685187109</v>
      </c>
      <c r="I11" s="23">
        <f t="shared" si="9"/>
        <v>2.128439901756663E-3</v>
      </c>
      <c r="J11" s="23">
        <f t="shared" si="10"/>
        <v>1.0029178693004891E-2</v>
      </c>
      <c r="K11" s="23">
        <f t="shared" si="11"/>
        <v>1.6689889952344964E-5</v>
      </c>
      <c r="L11" s="23">
        <f t="shared" si="12"/>
        <v>1.1064161416908266E-5</v>
      </c>
      <c r="M11" s="23">
        <f t="shared" si="13"/>
        <v>0.12270244916061834</v>
      </c>
    </row>
    <row r="12" spans="1:13" x14ac:dyDescent="0.15">
      <c r="A12" s="15" t="str">
        <f t="shared" ref="A12:B12" si="23">A184</f>
        <v>Ecotoxicity, freshwater - metals</v>
      </c>
      <c r="B12" s="15" t="str">
        <f t="shared" si="23"/>
        <v>CTUe</v>
      </c>
      <c r="C12" s="15">
        <f t="shared" si="15"/>
        <v>73.701959898713994</v>
      </c>
      <c r="D12" s="15">
        <f t="shared" si="16"/>
        <v>74.020520000000005</v>
      </c>
      <c r="E12" s="23">
        <f t="shared" si="5"/>
        <v>0.38227631990681443</v>
      </c>
      <c r="F12" s="23">
        <f t="shared" si="6"/>
        <v>0.50363411028704097</v>
      </c>
      <c r="G12" s="23">
        <f t="shared" si="7"/>
        <v>5.2318093104974282E-2</v>
      </c>
      <c r="H12" s="23">
        <f t="shared" si="8"/>
        <v>3.6562552796469389E-2</v>
      </c>
      <c r="I12" s="23">
        <f t="shared" si="9"/>
        <v>6.6647717465729284E-3</v>
      </c>
      <c r="J12" s="23">
        <f t="shared" si="10"/>
        <v>8.9980026435032626E-3</v>
      </c>
      <c r="K12" s="23">
        <f t="shared" si="11"/>
        <v>1.3817419528592065E-6</v>
      </c>
      <c r="L12" s="23">
        <f t="shared" si="12"/>
        <v>5.5414569783662744E-7</v>
      </c>
      <c r="M12" s="23">
        <f t="shared" si="13"/>
        <v>9.5442136269740345E-3</v>
      </c>
    </row>
    <row r="13" spans="1:13" x14ac:dyDescent="0.15">
      <c r="A13" s="15" t="str">
        <f t="shared" ref="A13:B13" si="24">A185</f>
        <v>Ecotoxicity, freshwater - organics</v>
      </c>
      <c r="B13" s="15" t="str">
        <f t="shared" si="24"/>
        <v>CTUe</v>
      </c>
      <c r="C13" s="15">
        <f t="shared" si="15"/>
        <v>4.3775049544805995E-4</v>
      </c>
      <c r="D13" s="15">
        <f t="shared" si="16"/>
        <v>4.377505E-4</v>
      </c>
      <c r="E13" s="23">
        <f t="shared" si="5"/>
        <v>0.97352399239160847</v>
      </c>
      <c r="F13" s="23">
        <f t="shared" si="6"/>
        <v>3.9022080334862374E-7</v>
      </c>
      <c r="G13" s="23">
        <f t="shared" si="7"/>
        <v>2.6475334969381276E-2</v>
      </c>
      <c r="H13" s="23">
        <f t="shared" si="8"/>
        <v>2.0082193604377247E-7</v>
      </c>
      <c r="I13" s="23">
        <f t="shared" si="9"/>
        <v>9.0316226734439019E-10</v>
      </c>
      <c r="J13" s="23">
        <f t="shared" si="10"/>
        <v>8.0693107985736602E-8</v>
      </c>
      <c r="K13" s="23">
        <f t="shared" si="11"/>
        <v>1.0936393104706462E-17</v>
      </c>
      <c r="L13" s="23">
        <f t="shared" si="12"/>
        <v>2.8840417386798759E-18</v>
      </c>
      <c r="M13" s="23">
        <f t="shared" si="13"/>
        <v>4.9395571735145209E-16</v>
      </c>
    </row>
    <row r="14" spans="1:13" x14ac:dyDescent="0.15">
      <c r="A14" s="15" t="str">
        <f t="shared" ref="A14:B14" si="25">A186</f>
        <v>Particulate Matter</v>
      </c>
      <c r="B14" s="15" t="str">
        <f t="shared" si="25"/>
        <v>disease inc.</v>
      </c>
      <c r="C14" s="15">
        <f t="shared" si="15"/>
        <v>1.1246759760894002E-6</v>
      </c>
      <c r="D14" s="15">
        <f t="shared" si="16"/>
        <v>1.1298791999999999E-6</v>
      </c>
      <c r="E14" s="23">
        <f t="shared" si="5"/>
        <v>0.47323291447073007</v>
      </c>
      <c r="F14" s="23">
        <f t="shared" si="6"/>
        <v>0.15479011173095578</v>
      </c>
      <c r="G14" s="23">
        <f t="shared" si="7"/>
        <v>3.6156616540698287E-2</v>
      </c>
      <c r="H14" s="23">
        <f t="shared" si="8"/>
        <v>0.29876910073990054</v>
      </c>
      <c r="I14" s="23">
        <f t="shared" si="9"/>
        <v>4.0747120036604386E-3</v>
      </c>
      <c r="J14" s="23">
        <f t="shared" si="10"/>
        <v>6.3422252734533415E-3</v>
      </c>
      <c r="K14" s="23">
        <f t="shared" si="11"/>
        <v>9.5938699051061664E-6</v>
      </c>
      <c r="L14" s="23">
        <f t="shared" si="12"/>
        <v>7.1540555422697373E-6</v>
      </c>
      <c r="M14" s="23">
        <f t="shared" si="13"/>
        <v>2.6617571315153962E-2</v>
      </c>
    </row>
    <row r="15" spans="1:13" x14ac:dyDescent="0.15">
      <c r="A15" s="15" t="str">
        <f t="shared" ref="A15:B15" si="26">A187</f>
        <v>Eutrophication, marine</v>
      </c>
      <c r="B15" s="15" t="str">
        <f t="shared" si="26"/>
        <v>kg N eq</v>
      </c>
      <c r="C15" s="15">
        <f t="shared" si="15"/>
        <v>0.36586825825307995</v>
      </c>
      <c r="D15" s="15">
        <f t="shared" si="16"/>
        <v>0.36646140999999999</v>
      </c>
      <c r="E15" s="23">
        <f t="shared" si="5"/>
        <v>0.12062917731844114</v>
      </c>
      <c r="F15" s="23">
        <f t="shared" si="6"/>
        <v>2.4563770420836569E-2</v>
      </c>
      <c r="G15" s="23">
        <f t="shared" si="7"/>
        <v>5.6706881594654826E-3</v>
      </c>
      <c r="H15" s="23">
        <f t="shared" si="8"/>
        <v>0.44953861476070106</v>
      </c>
      <c r="I15" s="23">
        <f t="shared" si="9"/>
        <v>0.39774611958640704</v>
      </c>
      <c r="J15" s="23">
        <f t="shared" si="10"/>
        <v>3.0233986552472074E-4</v>
      </c>
      <c r="K15" s="23">
        <f t="shared" si="11"/>
        <v>8.9366610145729305E-7</v>
      </c>
      <c r="L15" s="23">
        <f t="shared" si="12"/>
        <v>7.7237916552062925E-7</v>
      </c>
      <c r="M15" s="23">
        <f t="shared" si="13"/>
        <v>1.5476238433571013E-3</v>
      </c>
    </row>
    <row r="16" spans="1:13" x14ac:dyDescent="0.15">
      <c r="A16" s="15" t="str">
        <f t="shared" ref="A16:B16" si="27">A188</f>
        <v>Eutrophication, freshwater</v>
      </c>
      <c r="B16" s="15" t="str">
        <f t="shared" si="27"/>
        <v>kg P eq</v>
      </c>
      <c r="C16" s="15">
        <f t="shared" si="15"/>
        <v>1.8658937377533701E-3</v>
      </c>
      <c r="D16" s="15">
        <f t="shared" si="16"/>
        <v>1.8880332E-3</v>
      </c>
      <c r="E16" s="23">
        <f t="shared" si="5"/>
        <v>0.79198250688128224</v>
      </c>
      <c r="F16" s="23">
        <f t="shared" si="6"/>
        <v>0.15300386309444558</v>
      </c>
      <c r="G16" s="23">
        <f t="shared" si="7"/>
        <v>3.7300799928618171E-2</v>
      </c>
      <c r="H16" s="23">
        <f t="shared" si="8"/>
        <v>1.4647538306713863E-2</v>
      </c>
      <c r="I16" s="23">
        <f t="shared" si="9"/>
        <v>7.773549857916502E-4</v>
      </c>
      <c r="J16" s="23">
        <f t="shared" si="10"/>
        <v>1.4906584141007716E-3</v>
      </c>
      <c r="K16" s="23">
        <f t="shared" si="11"/>
        <v>3.1883349944477593E-7</v>
      </c>
      <c r="L16" s="23">
        <f t="shared" si="12"/>
        <v>2.1670255482332582E-7</v>
      </c>
      <c r="M16" s="23">
        <f t="shared" si="13"/>
        <v>7.9674285299332552E-4</v>
      </c>
    </row>
    <row r="17" spans="1:13" x14ac:dyDescent="0.15">
      <c r="A17" s="15" t="str">
        <f t="shared" ref="A17:B17" si="28">A189</f>
        <v>Eutrophication, terrestrial</v>
      </c>
      <c r="B17" s="15" t="str">
        <f t="shared" si="28"/>
        <v>mol N eq</v>
      </c>
      <c r="C17" s="15">
        <f t="shared" si="15"/>
        <v>0.38649748561900005</v>
      </c>
      <c r="D17" s="15">
        <f t="shared" si="16"/>
        <v>0.38879627999999999</v>
      </c>
      <c r="E17" s="23">
        <f t="shared" si="5"/>
        <v>0.58652218561510883</v>
      </c>
      <c r="F17" s="23">
        <f t="shared" si="6"/>
        <v>0.15137492267588473</v>
      </c>
      <c r="G17" s="23">
        <f t="shared" si="7"/>
        <v>3.4388764466897766E-2</v>
      </c>
      <c r="H17" s="23">
        <f t="shared" si="8"/>
        <v>0.20135239398870308</v>
      </c>
      <c r="I17" s="23">
        <f t="shared" si="9"/>
        <v>7.0253401407031511E-3</v>
      </c>
      <c r="J17" s="23">
        <f t="shared" si="10"/>
        <v>3.1233362309373235E-3</v>
      </c>
      <c r="K17" s="23">
        <f t="shared" si="11"/>
        <v>9.3578735556519228E-6</v>
      </c>
      <c r="L17" s="23">
        <f t="shared" si="12"/>
        <v>8.0798052152877524E-6</v>
      </c>
      <c r="M17" s="23">
        <f t="shared" si="13"/>
        <v>1.6195619202994064E-2</v>
      </c>
    </row>
    <row r="18" spans="1:13" x14ac:dyDescent="0.15">
      <c r="A18" s="15" t="str">
        <f t="shared" ref="A18:B18" si="29">A190</f>
        <v>Human toxicity, cancer</v>
      </c>
      <c r="B18" s="15" t="str">
        <f t="shared" si="29"/>
        <v>CTUh</v>
      </c>
      <c r="C18" s="15">
        <f t="shared" si="15"/>
        <v>8.3881135528320011E-9</v>
      </c>
      <c r="D18" s="15">
        <f t="shared" si="16"/>
        <v>8.6886610000000004E-9</v>
      </c>
      <c r="E18" s="23">
        <f t="shared" si="5"/>
        <v>0.72173045367942823</v>
      </c>
      <c r="F18" s="23">
        <f t="shared" si="6"/>
        <v>0.10108235715451595</v>
      </c>
      <c r="G18" s="23">
        <f t="shared" si="7"/>
        <v>4.2342658782925695E-2</v>
      </c>
      <c r="H18" s="23">
        <f t="shared" si="8"/>
        <v>7.0015014258088745E-2</v>
      </c>
      <c r="I18" s="23">
        <f t="shared" si="9"/>
        <v>2.0517719379453776E-3</v>
      </c>
      <c r="J18" s="23">
        <f t="shared" si="10"/>
        <v>5.5890232892915337E-3</v>
      </c>
      <c r="K18" s="23">
        <f t="shared" si="11"/>
        <v>5.7695219187466423E-6</v>
      </c>
      <c r="L18" s="23">
        <f t="shared" si="12"/>
        <v>2.3616069185558326E-6</v>
      </c>
      <c r="M18" s="23">
        <f t="shared" si="13"/>
        <v>5.7180589768967123E-2</v>
      </c>
    </row>
    <row r="19" spans="1:13" x14ac:dyDescent="0.15">
      <c r="A19" s="15" t="str">
        <f t="shared" ref="A19:B19" si="30">A191</f>
        <v>Human toxicity, cancer - inorganics</v>
      </c>
      <c r="B19" s="15" t="str">
        <f t="shared" si="30"/>
        <v>CTUh</v>
      </c>
      <c r="C19" s="15">
        <f t="shared" si="15"/>
        <v>4.2164109699999998E-20</v>
      </c>
      <c r="D19" s="15">
        <f t="shared" si="16"/>
        <v>4.2574308999999999E-20</v>
      </c>
      <c r="E19" s="23">
        <f t="shared" si="5"/>
        <v>0.97352481273902014</v>
      </c>
      <c r="F19" s="23">
        <f t="shared" si="6"/>
        <v>0</v>
      </c>
      <c r="G19" s="23">
        <f t="shared" si="7"/>
        <v>2.6475187260979926E-2</v>
      </c>
      <c r="H19" s="23">
        <f t="shared" si="8"/>
        <v>0</v>
      </c>
      <c r="I19" s="23">
        <f t="shared" si="9"/>
        <v>0</v>
      </c>
      <c r="J19" s="23">
        <f t="shared" si="10"/>
        <v>0</v>
      </c>
      <c r="K19" s="23">
        <f t="shared" si="11"/>
        <v>0</v>
      </c>
      <c r="L19" s="23">
        <f t="shared" si="12"/>
        <v>0</v>
      </c>
      <c r="M19" s="23">
        <f t="shared" si="13"/>
        <v>0</v>
      </c>
    </row>
    <row r="20" spans="1:13" x14ac:dyDescent="0.15">
      <c r="A20" s="15" t="str">
        <f t="shared" ref="A20:B20" si="31">A192</f>
        <v>Human toxicity, cancer - metals</v>
      </c>
      <c r="B20" s="15" t="str">
        <f t="shared" si="31"/>
        <v>CTUh</v>
      </c>
      <c r="C20" s="15">
        <f t="shared" si="15"/>
        <v>6.6928609411619998E-9</v>
      </c>
      <c r="D20" s="15">
        <f t="shared" si="16"/>
        <v>6.9854182000000003E-9</v>
      </c>
      <c r="E20" s="23">
        <f t="shared" si="5"/>
        <v>0.79018913533287916</v>
      </c>
      <c r="F20" s="23">
        <f t="shared" si="6"/>
        <v>8.039343633913644E-2</v>
      </c>
      <c r="G20" s="23">
        <f t="shared" si="7"/>
        <v>3.2579672865897379E-2</v>
      </c>
      <c r="H20" s="23">
        <f t="shared" si="8"/>
        <v>6.7911189847773404E-2</v>
      </c>
      <c r="I20" s="23">
        <f t="shared" si="9"/>
        <v>2.0161945868334718E-3</v>
      </c>
      <c r="J20" s="23">
        <f t="shared" si="10"/>
        <v>3.1001308980427803E-3</v>
      </c>
      <c r="K20" s="23">
        <f t="shared" si="11"/>
        <v>2.9273732372808557E-6</v>
      </c>
      <c r="L20" s="23">
        <f t="shared" si="12"/>
        <v>1.9339502364967335E-6</v>
      </c>
      <c r="M20" s="23">
        <f t="shared" si="13"/>
        <v>2.3805378805963683E-2</v>
      </c>
    </row>
    <row r="21" spans="1:13" x14ac:dyDescent="0.15">
      <c r="A21" s="15" t="str">
        <f t="shared" ref="A21:B21" si="32">A193</f>
        <v>Human toxicity, cancer - organics</v>
      </c>
      <c r="B21" s="15" t="str">
        <f t="shared" si="32"/>
        <v>CTUh</v>
      </c>
      <c r="C21" s="15">
        <f t="shared" si="15"/>
        <v>1.6952525613702E-9</v>
      </c>
      <c r="D21" s="15">
        <f t="shared" si="16"/>
        <v>1.7032428000000001E-9</v>
      </c>
      <c r="E21" s="23">
        <f t="shared" si="5"/>
        <v>0.45145541581215237</v>
      </c>
      <c r="F21" s="23">
        <f t="shared" si="6"/>
        <v>0.18276226626053826</v>
      </c>
      <c r="G21" s="23">
        <f t="shared" si="7"/>
        <v>8.0886950490237697E-2</v>
      </c>
      <c r="H21" s="23">
        <f t="shared" si="8"/>
        <v>7.8320919859094437E-2</v>
      </c>
      <c r="I21" s="23">
        <f t="shared" si="9"/>
        <v>2.1922312844029589E-3</v>
      </c>
      <c r="J21" s="23">
        <f t="shared" si="10"/>
        <v>1.5415176237149069E-2</v>
      </c>
      <c r="K21" s="23">
        <f t="shared" si="11"/>
        <v>1.699033150359605E-5</v>
      </c>
      <c r="L21" s="23">
        <f t="shared" si="12"/>
        <v>4.0499966532719431E-6</v>
      </c>
      <c r="M21" s="23">
        <f t="shared" si="13"/>
        <v>0.18894599972826831</v>
      </c>
    </row>
    <row r="22" spans="1:13" x14ac:dyDescent="0.15">
      <c r="A22" s="15" t="str">
        <f t="shared" ref="A22:B22" si="33">A194</f>
        <v>Human toxicity, non-cancer</v>
      </c>
      <c r="B22" s="15" t="str">
        <f t="shared" si="33"/>
        <v>CTUh</v>
      </c>
      <c r="C22" s="15">
        <f t="shared" si="15"/>
        <v>3.7147943779383002E-7</v>
      </c>
      <c r="D22" s="15">
        <f t="shared" si="16"/>
        <v>4.0395176999999998E-7</v>
      </c>
      <c r="E22" s="23">
        <f t="shared" si="5"/>
        <v>0.62695222482074153</v>
      </c>
      <c r="F22" s="23">
        <f t="shared" si="6"/>
        <v>0.11713736635983121</v>
      </c>
      <c r="G22" s="23">
        <f t="shared" si="7"/>
        <v>2.8508237395033269E-2</v>
      </c>
      <c r="H22" s="23">
        <f t="shared" si="8"/>
        <v>4.9019625711036997E-2</v>
      </c>
      <c r="I22" s="23">
        <f t="shared" si="9"/>
        <v>0.1474422846262575</v>
      </c>
      <c r="J22" s="23">
        <f t="shared" si="10"/>
        <v>2.7433176545442867E-3</v>
      </c>
      <c r="K22" s="23">
        <f t="shared" si="11"/>
        <v>3.1981204856333295E-6</v>
      </c>
      <c r="L22" s="23">
        <f t="shared" si="12"/>
        <v>1.8430571394909429E-6</v>
      </c>
      <c r="M22" s="23">
        <f t="shared" si="13"/>
        <v>2.8191902254929985E-2</v>
      </c>
    </row>
    <row r="23" spans="1:13" x14ac:dyDescent="0.15">
      <c r="A23" s="15" t="str">
        <f t="shared" ref="A23:B23" si="34">A195</f>
        <v>Human toxicity, non-cancer - inorganics</v>
      </c>
      <c r="B23" s="15" t="str">
        <f t="shared" si="34"/>
        <v>CTUh</v>
      </c>
      <c r="C23" s="15">
        <f t="shared" si="15"/>
        <v>3.8015657275960007E-8</v>
      </c>
      <c r="D23" s="15">
        <f t="shared" si="16"/>
        <v>3.8563362999999999E-8</v>
      </c>
      <c r="E23" s="23">
        <f t="shared" si="5"/>
        <v>0.47355361685102904</v>
      </c>
      <c r="F23" s="23">
        <f t="shared" si="6"/>
        <v>0.17734920248935099</v>
      </c>
      <c r="G23" s="23">
        <f t="shared" si="7"/>
        <v>6.0175510932086888E-2</v>
      </c>
      <c r="H23" s="23">
        <f t="shared" si="8"/>
        <v>0.22571450593927189</v>
      </c>
      <c r="I23" s="23">
        <f t="shared" si="9"/>
        <v>1.1093787145084943E-3</v>
      </c>
      <c r="J23" s="23">
        <f t="shared" si="10"/>
        <v>1.1084171896363961E-2</v>
      </c>
      <c r="K23" s="23">
        <f t="shared" si="11"/>
        <v>1.1867185321172575E-5</v>
      </c>
      <c r="L23" s="23">
        <f t="shared" si="12"/>
        <v>5.7501599515480114E-6</v>
      </c>
      <c r="M23" s="23">
        <f t="shared" si="13"/>
        <v>5.0995995832115823E-2</v>
      </c>
    </row>
    <row r="24" spans="1:13" x14ac:dyDescent="0.15">
      <c r="A24" s="15" t="str">
        <f t="shared" ref="A24:B24" si="35">A196</f>
        <v>Human toxicity, non-cancer - metals</v>
      </c>
      <c r="B24" s="15" t="str">
        <f t="shared" si="35"/>
        <v>CTUh</v>
      </c>
      <c r="C24" s="15">
        <f t="shared" si="15"/>
        <v>2.3524186931086994E-7</v>
      </c>
      <c r="D24" s="15">
        <f t="shared" si="16"/>
        <v>2.6657587E-7</v>
      </c>
      <c r="E24" s="23">
        <f t="shared" si="5"/>
        <v>0.7375557782646085</v>
      </c>
      <c r="F24" s="23">
        <f t="shared" si="6"/>
        <v>0.15193116388974603</v>
      </c>
      <c r="G24" s="23">
        <f t="shared" si="7"/>
        <v>3.0355963931587546E-2</v>
      </c>
      <c r="H24" s="23">
        <f t="shared" si="8"/>
        <v>4.0319002428373128E-2</v>
      </c>
      <c r="I24" s="23">
        <f t="shared" si="9"/>
        <v>1.1582524437430573E-3</v>
      </c>
      <c r="J24" s="23">
        <f t="shared" si="10"/>
        <v>2.5390150645789021E-3</v>
      </c>
      <c r="K24" s="23">
        <f t="shared" si="11"/>
        <v>3.1115752571779844E-6</v>
      </c>
      <c r="L24" s="23">
        <f t="shared" si="12"/>
        <v>1.9729399845342677E-6</v>
      </c>
      <c r="M24" s="23">
        <f t="shared" si="13"/>
        <v>3.6135739462121369E-2</v>
      </c>
    </row>
    <row r="25" spans="1:13" x14ac:dyDescent="0.15">
      <c r="A25" s="15" t="str">
        <f t="shared" ref="A25:B25" si="36">A197</f>
        <v>Human toxicity, non-cancer - organics</v>
      </c>
      <c r="B25" s="15" t="str">
        <f t="shared" si="36"/>
        <v>CTUh</v>
      </c>
      <c r="C25" s="15">
        <f t="shared" si="15"/>
        <v>9.9040428731432494E-8</v>
      </c>
      <c r="D25" s="15">
        <f t="shared" si="16"/>
        <v>9.9620453000000003E-8</v>
      </c>
      <c r="E25" s="23">
        <f t="shared" si="5"/>
        <v>0.42202069937864511</v>
      </c>
      <c r="F25" s="23">
        <f t="shared" si="6"/>
        <v>1.1406930628940741E-2</v>
      </c>
      <c r="G25" s="23">
        <f t="shared" si="7"/>
        <v>1.2443212491959647E-2</v>
      </c>
      <c r="H25" s="23">
        <f t="shared" si="8"/>
        <v>2.7074338574111867E-3</v>
      </c>
      <c r="I25" s="23">
        <f t="shared" si="9"/>
        <v>0.54985733298543982</v>
      </c>
      <c r="J25" s="23">
        <f t="shared" si="10"/>
        <v>1.9339812282053476E-4</v>
      </c>
      <c r="K25" s="23">
        <f t="shared" si="11"/>
        <v>1.4775777111873108E-7</v>
      </c>
      <c r="L25" s="23">
        <f t="shared" si="12"/>
        <v>7.1833690454755545E-8</v>
      </c>
      <c r="M25" s="23">
        <f t="shared" si="13"/>
        <v>1.3707729433214092E-3</v>
      </c>
    </row>
    <row r="26" spans="1:13" x14ac:dyDescent="0.15">
      <c r="A26" s="15" t="str">
        <f t="shared" ref="A26:B26" si="37">A198</f>
        <v>Ionising radiation</v>
      </c>
      <c r="B26" s="15" t="str">
        <f t="shared" si="37"/>
        <v>kBq U-235 eq</v>
      </c>
      <c r="C26" s="15">
        <f t="shared" si="15"/>
        <v>1.3900422965177999</v>
      </c>
      <c r="D26" s="15">
        <f t="shared" si="16"/>
        <v>1.4045704999999999</v>
      </c>
      <c r="E26" s="23">
        <f t="shared" si="5"/>
        <v>0.49298197739497707</v>
      </c>
      <c r="F26" s="23">
        <f t="shared" si="6"/>
        <v>0.14471945961928073</v>
      </c>
      <c r="G26" s="23">
        <f t="shared" si="7"/>
        <v>0.24093246719108838</v>
      </c>
      <c r="H26" s="23">
        <f t="shared" si="8"/>
        <v>2.9136365203748588E-2</v>
      </c>
      <c r="I26" s="23">
        <f t="shared" si="9"/>
        <v>4.0850693638783721E-3</v>
      </c>
      <c r="J26" s="23">
        <f t="shared" si="10"/>
        <v>3.9175067648240219E-2</v>
      </c>
      <c r="K26" s="23">
        <f t="shared" si="11"/>
        <v>6.4463452820446286E-6</v>
      </c>
      <c r="L26" s="23">
        <f t="shared" si="12"/>
        <v>2.2910275521671651E-6</v>
      </c>
      <c r="M26" s="23">
        <f t="shared" si="13"/>
        <v>4.8960856205952516E-2</v>
      </c>
    </row>
    <row r="27" spans="1:13" x14ac:dyDescent="0.15">
      <c r="A27" s="15" t="str">
        <f t="shared" ref="A27:B27" si="38">A199</f>
        <v>Land use</v>
      </c>
      <c r="B27" s="15" t="str">
        <f t="shared" si="38"/>
        <v>Pt</v>
      </c>
      <c r="C27" s="15">
        <f t="shared" si="15"/>
        <v>534.11328130651998</v>
      </c>
      <c r="D27" s="15">
        <f t="shared" si="16"/>
        <v>541.86319000000003</v>
      </c>
      <c r="E27" s="23">
        <f t="shared" si="5"/>
        <v>0.82922974488968859</v>
      </c>
      <c r="F27" s="23">
        <f t="shared" si="6"/>
        <v>0.11989055363566434</v>
      </c>
      <c r="G27" s="23">
        <f t="shared" si="7"/>
        <v>2.7419462336109531E-2</v>
      </c>
      <c r="H27" s="23">
        <f t="shared" si="8"/>
        <v>1.7162053108991101E-2</v>
      </c>
      <c r="I27" s="23">
        <f t="shared" si="9"/>
        <v>1.9662997284602062E-4</v>
      </c>
      <c r="J27" s="23">
        <f t="shared" si="10"/>
        <v>1.517602048796133E-3</v>
      </c>
      <c r="K27" s="23">
        <f t="shared" si="11"/>
        <v>1.5849196408845533E-6</v>
      </c>
      <c r="L27" s="23">
        <f t="shared" si="12"/>
        <v>1.0351547309356353E-6</v>
      </c>
      <c r="M27" s="23">
        <f t="shared" si="13"/>
        <v>4.5813339335325932E-3</v>
      </c>
    </row>
    <row r="28" spans="1:13" x14ac:dyDescent="0.15">
      <c r="A28" s="15" t="str">
        <f t="shared" ref="A28:B28" si="39">A200</f>
        <v>Ozone depletion</v>
      </c>
      <c r="B28" s="15" t="str">
        <f t="shared" si="39"/>
        <v>kg CFC11 eq</v>
      </c>
      <c r="C28" s="15">
        <f t="shared" si="15"/>
        <v>7.5262309395503179E-7</v>
      </c>
      <c r="D28" s="15">
        <f t="shared" si="16"/>
        <v>7.8879660000000002E-7</v>
      </c>
      <c r="E28" s="23">
        <f t="shared" si="5"/>
        <v>0.37769419020376788</v>
      </c>
      <c r="F28" s="23">
        <f t="shared" si="6"/>
        <v>0.52562148727213553</v>
      </c>
      <c r="G28" s="23">
        <f t="shared" si="7"/>
        <v>4.692471342383512E-2</v>
      </c>
      <c r="H28" s="23">
        <f t="shared" si="8"/>
        <v>1.9361744433623058E-2</v>
      </c>
      <c r="I28" s="23">
        <f t="shared" si="9"/>
        <v>2.9569586927038531E-2</v>
      </c>
      <c r="J28" s="23">
        <f t="shared" si="10"/>
        <v>8.1304480943360626E-4</v>
      </c>
      <c r="K28" s="23">
        <f t="shared" si="11"/>
        <v>9.1349288312042959E-9</v>
      </c>
      <c r="L28" s="23">
        <f t="shared" si="12"/>
        <v>3.2777010429438035E-9</v>
      </c>
      <c r="M28" s="23">
        <f t="shared" si="13"/>
        <v>1.5220517536609686E-5</v>
      </c>
    </row>
    <row r="29" spans="1:13" x14ac:dyDescent="0.15">
      <c r="A29" s="15" t="str">
        <f t="shared" ref="A29:B29" si="40">A201</f>
        <v>Photochemical ozone formation</v>
      </c>
      <c r="B29" s="15" t="str">
        <f t="shared" si="40"/>
        <v>kg NMVOC eq</v>
      </c>
      <c r="C29" s="15">
        <f t="shared" si="15"/>
        <v>7.0594915298590008E-2</v>
      </c>
      <c r="D29" s="15">
        <f t="shared" si="16"/>
        <v>7.0935942000000002E-2</v>
      </c>
      <c r="E29" s="23">
        <f t="shared" si="5"/>
        <v>0.43918844393909556</v>
      </c>
      <c r="F29" s="23">
        <f t="shared" si="6"/>
        <v>0.20139467467119357</v>
      </c>
      <c r="G29" s="23">
        <f t="shared" si="7"/>
        <v>2.7398910981321516E-2</v>
      </c>
      <c r="H29" s="23">
        <f t="shared" si="8"/>
        <v>0.28991831654494221</v>
      </c>
      <c r="I29" s="23">
        <f t="shared" si="9"/>
        <v>1.0005729690479677E-2</v>
      </c>
      <c r="J29" s="23">
        <f t="shared" si="10"/>
        <v>4.0874472159861536E-3</v>
      </c>
      <c r="K29" s="23">
        <f t="shared" si="11"/>
        <v>1.1498645285805916E-5</v>
      </c>
      <c r="L29" s="23">
        <f t="shared" si="12"/>
        <v>9.1128758676030191E-6</v>
      </c>
      <c r="M29" s="23">
        <f t="shared" si="13"/>
        <v>2.7985865435827782E-2</v>
      </c>
    </row>
    <row r="30" spans="1:13" x14ac:dyDescent="0.15">
      <c r="A30" s="15" t="str">
        <f t="shared" ref="A30:B30" si="41">A202</f>
        <v>Resource use, fossils</v>
      </c>
      <c r="B30" s="15" t="str">
        <f t="shared" si="41"/>
        <v>MJ</v>
      </c>
      <c r="C30" s="15">
        <f t="shared" si="15"/>
        <v>89.871379907600002</v>
      </c>
      <c r="D30" s="15">
        <f t="shared" si="16"/>
        <v>87.366240000000005</v>
      </c>
      <c r="E30" s="23">
        <f t="shared" si="5"/>
        <v>0.47067281089363677</v>
      </c>
      <c r="F30" s="23">
        <f t="shared" si="6"/>
        <v>0</v>
      </c>
      <c r="G30" s="23">
        <f t="shared" si="7"/>
        <v>7.4318444947290493E-2</v>
      </c>
      <c r="H30" s="23">
        <f t="shared" si="8"/>
        <v>0.22561499579562286</v>
      </c>
      <c r="I30" s="23">
        <f t="shared" si="9"/>
        <v>1.404847462337931E-2</v>
      </c>
      <c r="J30" s="23">
        <f t="shared" si="10"/>
        <v>2.5872397891193055E-2</v>
      </c>
      <c r="K30" s="23">
        <f t="shared" si="11"/>
        <v>2.2436456434441404E-5</v>
      </c>
      <c r="L30" s="23">
        <f t="shared" si="12"/>
        <v>1.2288809865114857E-5</v>
      </c>
      <c r="M30" s="23">
        <f t="shared" si="13"/>
        <v>0.18943815058257796</v>
      </c>
    </row>
    <row r="31" spans="1:13" x14ac:dyDescent="0.15">
      <c r="A31" s="15" t="str">
        <f t="shared" ref="A31:B31" si="42">A203</f>
        <v>Resource use, minerals and metals</v>
      </c>
      <c r="B31" s="15" t="str">
        <f t="shared" si="42"/>
        <v>kg Sb eq</v>
      </c>
      <c r="C31" s="15">
        <f t="shared" si="15"/>
        <v>5.7229291617690997E-5</v>
      </c>
      <c r="D31" s="15">
        <f t="shared" si="16"/>
        <v>5.7507893E-5</v>
      </c>
      <c r="E31" s="23">
        <f t="shared" si="5"/>
        <v>0.22674636769378831</v>
      </c>
      <c r="F31" s="23">
        <f t="shared" si="6"/>
        <v>1.9697600094905419E-2</v>
      </c>
      <c r="G31" s="23">
        <f t="shared" si="7"/>
        <v>0.3798239046048324</v>
      </c>
      <c r="H31" s="23">
        <f t="shared" si="8"/>
        <v>0.28653491134478609</v>
      </c>
      <c r="I31" s="23">
        <f t="shared" si="9"/>
        <v>8.4360390693837985E-5</v>
      </c>
      <c r="J31" s="23">
        <f t="shared" si="10"/>
        <v>8.4187673196895477E-2</v>
      </c>
      <c r="K31" s="23">
        <f t="shared" si="11"/>
        <v>4.0049239387955119E-6</v>
      </c>
      <c r="L31" s="23">
        <f t="shared" si="12"/>
        <v>1.6897523674765634E-6</v>
      </c>
      <c r="M31" s="23">
        <f t="shared" si="13"/>
        <v>2.919487997792224E-3</v>
      </c>
    </row>
    <row r="32" spans="1:13" x14ac:dyDescent="0.15">
      <c r="A32" s="15" t="str">
        <f t="shared" ref="A32:B32" si="43">A204</f>
        <v>Water use</v>
      </c>
      <c r="B32" s="15" t="str">
        <f t="shared" si="43"/>
        <v>m3 depriv.</v>
      </c>
      <c r="C32" s="15">
        <f t="shared" si="15"/>
        <v>5.2249720378005993</v>
      </c>
      <c r="D32" s="15">
        <f t="shared" ref="D32" si="44">C204</f>
        <v>4.9423272999999996</v>
      </c>
      <c r="E32" s="23">
        <f t="shared" ref="E32" si="45">B157/$C32</f>
        <v>4.9458320184384889E-2</v>
      </c>
      <c r="F32" s="23">
        <f t="shared" ref="F32" si="46">C157/$C32</f>
        <v>4.6615746120342243E-2</v>
      </c>
      <c r="G32" s="23">
        <f t="shared" ref="G32" si="47">D157/$C32</f>
        <v>7.2972593392192781E-2</v>
      </c>
      <c r="H32" s="23">
        <f t="shared" ref="H32" si="48">E157/$C32</f>
        <v>0.38845245205453049</v>
      </c>
      <c r="I32" s="23">
        <f t="shared" ref="I32" si="49">F157/$C32</f>
        <v>2.7035871001419316E-5</v>
      </c>
      <c r="J32" s="23">
        <f t="shared" ref="J32" si="50">G157/$C32</f>
        <v>6.9898255408412532E-2</v>
      </c>
      <c r="K32" s="23">
        <f t="shared" ref="K32" si="51">H157/$C32</f>
        <v>2.5078740910383552E-6</v>
      </c>
      <c r="L32" s="23">
        <f t="shared" si="12"/>
        <v>1.5258567016859999E-6</v>
      </c>
      <c r="M32" s="23">
        <f t="shared" si="13"/>
        <v>0.37257156323834306</v>
      </c>
    </row>
    <row r="33" spans="1:11" x14ac:dyDescent="0.15">
      <c r="A33" s="8"/>
      <c r="E33" s="47"/>
      <c r="F33" s="47"/>
      <c r="G33" s="47"/>
      <c r="H33" s="47"/>
      <c r="I33" s="47"/>
      <c r="J33" s="47"/>
      <c r="K33" s="47"/>
    </row>
    <row r="34" spans="1:11" x14ac:dyDescent="0.15">
      <c r="A34" s="8"/>
      <c r="E34" s="47"/>
      <c r="F34" s="47"/>
      <c r="G34" s="47"/>
      <c r="H34" s="47"/>
      <c r="I34" s="47"/>
      <c r="J34" s="47"/>
      <c r="K34" s="47"/>
    </row>
    <row r="35" spans="1:11" ht="16" x14ac:dyDescent="0.15">
      <c r="A35" s="74" t="s">
        <v>154</v>
      </c>
      <c r="B35" s="74">
        <v>0.01</v>
      </c>
      <c r="C35" s="26" t="str">
        <f>"Most important stages for each category. Only stages that contribute with more than "&amp;TEXT(B35,"0%")&amp;" of the total"</f>
        <v>Most important stages for each category. Only stages that contribute with more than 1% of the total</v>
      </c>
      <c r="D35" s="26"/>
      <c r="E35" s="26"/>
      <c r="F35" s="26"/>
      <c r="G35" s="26"/>
      <c r="H35" s="26"/>
      <c r="I35" s="47"/>
      <c r="J35" s="47"/>
    </row>
    <row r="36" spans="1:11" x14ac:dyDescent="0.15">
      <c r="A36" s="26" t="s">
        <v>55</v>
      </c>
      <c r="B36" s="27" t="s">
        <v>56</v>
      </c>
      <c r="C36" s="26"/>
      <c r="D36" s="26"/>
      <c r="E36" s="26"/>
      <c r="F36" s="26"/>
      <c r="G36" s="26"/>
      <c r="H36" s="26"/>
    </row>
    <row r="37" spans="1:11" ht="42" x14ac:dyDescent="0.15">
      <c r="A37" s="75" t="str">
        <f>A98</f>
        <v>Acidification</v>
      </c>
      <c r="B37" s="10" t="str">
        <f t="shared" ref="B37:G52" si="52">IF(C98&gt;$B$35,""&amp;C68&amp;" ("&amp;TEXT(C98,"0%"&amp;")"),"---")</f>
        <v>Raw material acquisition - Salmonid feed (58%)</v>
      </c>
      <c r="C37" s="10" t="str">
        <f t="shared" si="52"/>
        <v>Raw material acquistition - Bass and Sea bream feed (17%)</v>
      </c>
      <c r="D37" s="10" t="str">
        <f t="shared" si="52"/>
        <v>Prod. - Farming/grow out (16%)</v>
      </c>
      <c r="E37" s="10" t="str">
        <f t="shared" si="52"/>
        <v>Prod. - Hatchery and juvenile production (4%)</v>
      </c>
      <c r="F37" s="10" t="str">
        <f t="shared" si="52"/>
        <v>Distribution - Packaging (transport and consumer) (4%)</v>
      </c>
      <c r="G37" s="10" t="str">
        <f t="shared" si="52"/>
        <v>Prod.-Bass &amp; Sea bream grow out and juvenile (1%)</v>
      </c>
      <c r="H37" s="10" t="str">
        <f>IF(I98&gt;$B$35,""&amp;I68&amp;" ("&amp;TEXT(I98,"0%"&amp;")"),"---")</f>
        <v>---</v>
      </c>
    </row>
    <row r="38" spans="1:11" ht="42" x14ac:dyDescent="0.15">
      <c r="A38" s="75" t="str">
        <f t="shared" ref="A38:A65" si="53">A99</f>
        <v>Climate change</v>
      </c>
      <c r="B38" s="10" t="str">
        <f t="shared" si="52"/>
        <v>Raw material acquisition - Salmonid feed (59%)</v>
      </c>
      <c r="C38" s="10" t="str">
        <f t="shared" si="52"/>
        <v>Raw material acquistition - Bass and Sea bream feed (17%)</v>
      </c>
      <c r="D38" s="10" t="str">
        <f t="shared" si="52"/>
        <v>Prod. - Farming/grow out (10%)</v>
      </c>
      <c r="E38" s="10" t="str">
        <f t="shared" si="52"/>
        <v>Distribution - Packaging (transport and consumer) (8%)</v>
      </c>
      <c r="F38" s="10" t="str">
        <f t="shared" si="52"/>
        <v>Prod. - Hatchery and juvenile production (5%)</v>
      </c>
      <c r="G38" s="10" t="str">
        <f t="shared" si="52"/>
        <v>---</v>
      </c>
      <c r="H38" s="10" t="str">
        <f t="shared" ref="H38" si="54">IF(I99&gt;$B$35,""&amp;I69&amp;" ("&amp;TEXT(I99,"0%"&amp;")"),"---")</f>
        <v>---</v>
      </c>
    </row>
    <row r="39" spans="1:11" ht="28" x14ac:dyDescent="0.15">
      <c r="A39" s="75" t="str">
        <f t="shared" si="53"/>
        <v>Climate change - Biogenic</v>
      </c>
      <c r="B39" s="10" t="str">
        <f t="shared" si="52"/>
        <v>End of life - Fish waste handling (75%)</v>
      </c>
      <c r="C39" s="10" t="str">
        <f t="shared" si="52"/>
        <v>Raw material acquisition - Salmonid feed (19%)</v>
      </c>
      <c r="D39" s="10" t="str">
        <f t="shared" si="52"/>
        <v>Raw material acquistition - Bass and Sea bream feed (3%)</v>
      </c>
      <c r="E39" s="10" t="str">
        <f t="shared" si="52"/>
        <v>Prod. - Hatchery and juvenile production (2%)</v>
      </c>
      <c r="F39" s="10" t="str">
        <f t="shared" si="52"/>
        <v>---</v>
      </c>
      <c r="G39" s="10" t="str">
        <f t="shared" si="52"/>
        <v>---</v>
      </c>
      <c r="H39" s="10" t="str">
        <f t="shared" ref="H39" si="55">IF(I100&gt;$B$35,""&amp;I70&amp;" ("&amp;TEXT(I100,"0%"&amp;")"),"---")</f>
        <v>---</v>
      </c>
    </row>
    <row r="40" spans="1:11" ht="42" x14ac:dyDescent="0.15">
      <c r="A40" s="75" t="str">
        <f t="shared" si="53"/>
        <v>Climate change - Fossil</v>
      </c>
      <c r="B40" s="10" t="str">
        <f t="shared" si="52"/>
        <v>Raw material acquisition - Salmonid feed (43%)</v>
      </c>
      <c r="C40" s="10" t="str">
        <f t="shared" si="52"/>
        <v>Raw material acquistition - Bass and Sea bream feed (23%)</v>
      </c>
      <c r="D40" s="10" t="str">
        <f t="shared" si="52"/>
        <v>Prod. - Farming/grow out (15%)</v>
      </c>
      <c r="E40" s="10" t="str">
        <f t="shared" si="52"/>
        <v>Distribution - Packaging (transport and consumer) (11%)</v>
      </c>
      <c r="F40" s="10" t="str">
        <f t="shared" si="52"/>
        <v>Prod. - Hatchery and juvenile production (6%)</v>
      </c>
      <c r="G40" s="10" t="str">
        <f t="shared" si="52"/>
        <v>Consumption - Consumer (1%)</v>
      </c>
      <c r="H40" s="10" t="str">
        <f t="shared" ref="H40" si="56">IF(I101&gt;$B$35,""&amp;I71&amp;" ("&amp;TEXT(I101,"0%"&amp;")"),"---")</f>
        <v>---</v>
      </c>
    </row>
    <row r="41" spans="1:11" ht="28" x14ac:dyDescent="0.15">
      <c r="A41" s="75" t="str">
        <f t="shared" si="53"/>
        <v>Climate change - Land Use and LU Change</v>
      </c>
      <c r="B41" s="10" t="str">
        <f t="shared" si="52"/>
        <v>Raw material acquisition - Salmonid feed (94%)</v>
      </c>
      <c r="C41" s="10" t="str">
        <f t="shared" si="52"/>
        <v>Raw material acquistition - Bass and Sea bream feed (4%)</v>
      </c>
      <c r="D41" s="10" t="str">
        <f t="shared" si="52"/>
        <v>Prod. - Hatchery and juvenile production (3%)</v>
      </c>
      <c r="E41" s="10" t="str">
        <f t="shared" si="52"/>
        <v>---</v>
      </c>
      <c r="F41" s="10" t="str">
        <f t="shared" si="52"/>
        <v>---</v>
      </c>
      <c r="G41" s="10" t="str">
        <f t="shared" si="52"/>
        <v>---</v>
      </c>
      <c r="H41" s="10" t="str">
        <f t="shared" ref="H41" si="57">IF(I102&gt;$B$35,""&amp;I72&amp;" ("&amp;TEXT(I102,"0%"&amp;")"),"---")</f>
        <v>---</v>
      </c>
    </row>
    <row r="42" spans="1:11" ht="42" x14ac:dyDescent="0.15">
      <c r="A42" s="75" t="str">
        <f t="shared" si="53"/>
        <v>Ecotoxicity, freshwater - part 1</v>
      </c>
      <c r="B42" s="10" t="str">
        <f t="shared" si="52"/>
        <v>Raw material acquisition - Salmonid feed (80%)</v>
      </c>
      <c r="C42" s="10" t="str">
        <f t="shared" si="52"/>
        <v>Raw material acquistition - Bass and Sea bream feed (7%)</v>
      </c>
      <c r="D42" s="10" t="str">
        <f t="shared" si="52"/>
        <v>Prod. - Farming/grow out (5%)</v>
      </c>
      <c r="E42" s="10" t="str">
        <f t="shared" si="52"/>
        <v>Prod. - Hatchery and juvenile production (4%)</v>
      </c>
      <c r="F42" s="10" t="str">
        <f t="shared" si="52"/>
        <v>Distribution - Packaging (transport and consumer) (3%)</v>
      </c>
      <c r="G42" s="10" t="str">
        <f t="shared" si="52"/>
        <v>---</v>
      </c>
      <c r="H42" s="10" t="str">
        <f t="shared" ref="H42" si="58">IF(I103&gt;$B$35,""&amp;I73&amp;" ("&amp;TEXT(I103,"0%"&amp;")"),"---")</f>
        <v>---</v>
      </c>
    </row>
    <row r="43" spans="1:11" ht="28" x14ac:dyDescent="0.15">
      <c r="A43" s="75" t="str">
        <f t="shared" si="53"/>
        <v>Ecotoxicity, freshwater - part 2</v>
      </c>
      <c r="B43" s="10" t="str">
        <f t="shared" si="52"/>
        <v>Raw material acquisition - Salmonid feed (87%)</v>
      </c>
      <c r="C43" s="10" t="str">
        <f t="shared" si="52"/>
        <v>Raw material acquistition - Bass and Sea bream feed (9%)</v>
      </c>
      <c r="D43" s="10" t="str">
        <f t="shared" si="52"/>
        <v>Prod. - Hatchery and juvenile production (3%)</v>
      </c>
      <c r="E43" s="10" t="str">
        <f t="shared" si="52"/>
        <v>---</v>
      </c>
      <c r="F43" s="10" t="str">
        <f t="shared" si="52"/>
        <v>---</v>
      </c>
      <c r="G43" s="10" t="str">
        <f t="shared" si="52"/>
        <v>---</v>
      </c>
      <c r="H43" s="10" t="str">
        <f t="shared" ref="H43" si="59">IF(I104&gt;$B$35,""&amp;I74&amp;" ("&amp;TEXT(I104,"0%"&amp;")"),"---")</f>
        <v>---</v>
      </c>
    </row>
    <row r="44" spans="1:11" ht="42" x14ac:dyDescent="0.15">
      <c r="A44" s="75" t="str">
        <f t="shared" si="53"/>
        <v>Ecotoxicity, freshwater - inorganics</v>
      </c>
      <c r="B44" s="10" t="str">
        <f t="shared" si="52"/>
        <v>Raw material acquisition - Salmonid feed (47%)</v>
      </c>
      <c r="C44" s="10" t="str">
        <f t="shared" si="52"/>
        <v>Prod. - Farming/grow out (23%)</v>
      </c>
      <c r="D44" s="10" t="str">
        <f t="shared" si="52"/>
        <v>Raw material acquistition - Bass and Sea bream feed (13%)</v>
      </c>
      <c r="E44" s="10" t="str">
        <f t="shared" si="52"/>
        <v>Distribution - Packaging (transport and consumer) (12%)</v>
      </c>
      <c r="F44" s="10" t="str">
        <f t="shared" si="52"/>
        <v>Prod. - Hatchery and juvenile production (4%)</v>
      </c>
      <c r="G44" s="10" t="str">
        <f t="shared" si="52"/>
        <v>Production - Preparation (1%)</v>
      </c>
      <c r="H44" s="10" t="str">
        <f t="shared" ref="H44" si="60">IF(I105&gt;$B$35,""&amp;I75&amp;" ("&amp;TEXT(I105,"0%"&amp;")"),"---")</f>
        <v>---</v>
      </c>
    </row>
    <row r="45" spans="1:11" ht="28" x14ac:dyDescent="0.15">
      <c r="A45" s="75" t="str">
        <f t="shared" si="53"/>
        <v>Ecotoxicity, freshwater - metals</v>
      </c>
      <c r="B45" s="10" t="str">
        <f t="shared" si="52"/>
        <v>Raw material acquistition - Bass and Sea bream feed (50%)</v>
      </c>
      <c r="C45" s="10" t="str">
        <f t="shared" si="52"/>
        <v>Raw material acquisition - Salmonid feed (38%)</v>
      </c>
      <c r="D45" s="10" t="str">
        <f t="shared" si="52"/>
        <v>Prod. - Hatchery and juvenile production (5%)</v>
      </c>
      <c r="E45" s="10" t="str">
        <f t="shared" si="52"/>
        <v>Prod. - Farming/grow out (4%)</v>
      </c>
      <c r="F45" s="10" t="str">
        <f t="shared" si="52"/>
        <v>---</v>
      </c>
      <c r="G45" s="10" t="str">
        <f t="shared" si="52"/>
        <v>---</v>
      </c>
      <c r="H45" s="10" t="str">
        <f t="shared" ref="H45" si="61">IF(I106&gt;$B$35,""&amp;I76&amp;" ("&amp;TEXT(I106,"0%"&amp;")"),"---")</f>
        <v>---</v>
      </c>
    </row>
    <row r="46" spans="1:11" ht="28" x14ac:dyDescent="0.15">
      <c r="A46" s="75" t="str">
        <f t="shared" si="53"/>
        <v>Ecotoxicity, freshwater - organics</v>
      </c>
      <c r="B46" s="10" t="str">
        <f t="shared" si="52"/>
        <v>Raw material acquisition - Salmonid feed (97%)</v>
      </c>
      <c r="C46" s="10" t="str">
        <f t="shared" si="52"/>
        <v>Prod. - Hatchery and juvenile production (3%)</v>
      </c>
      <c r="D46" s="10" t="str">
        <f t="shared" si="52"/>
        <v>---</v>
      </c>
      <c r="E46" s="10" t="str">
        <f t="shared" si="52"/>
        <v>---</v>
      </c>
      <c r="F46" s="10" t="str">
        <f t="shared" si="52"/>
        <v>---</v>
      </c>
      <c r="G46" s="10" t="str">
        <f t="shared" si="52"/>
        <v>---</v>
      </c>
      <c r="H46" s="10" t="str">
        <f t="shared" ref="H46" si="62">IF(I107&gt;$B$35,""&amp;I77&amp;" ("&amp;TEXT(I107,"0%"&amp;")"),"---")</f>
        <v>---</v>
      </c>
    </row>
    <row r="47" spans="1:11" ht="42" x14ac:dyDescent="0.15">
      <c r="A47" s="75" t="str">
        <f t="shared" si="53"/>
        <v>Particulate Matter</v>
      </c>
      <c r="B47" s="10" t="str">
        <f t="shared" si="52"/>
        <v>Raw material acquisition - Salmonid feed (47%)</v>
      </c>
      <c r="C47" s="10" t="str">
        <f t="shared" si="52"/>
        <v>Prod. - Farming/grow out (30%)</v>
      </c>
      <c r="D47" s="10" t="str">
        <f t="shared" si="52"/>
        <v>Raw material acquistition - Bass and Sea bream feed (15%)</v>
      </c>
      <c r="E47" s="10" t="str">
        <f t="shared" si="52"/>
        <v>Prod. - Hatchery and juvenile production (4%)</v>
      </c>
      <c r="F47" s="10" t="str">
        <f t="shared" si="52"/>
        <v>Distribution - Packaging (transport and consumer) (3%)</v>
      </c>
      <c r="G47" s="10" t="str">
        <f t="shared" si="52"/>
        <v>---</v>
      </c>
      <c r="H47" s="10" t="str">
        <f t="shared" ref="H47" si="63">IF(I108&gt;$B$35,""&amp;I78&amp;" ("&amp;TEXT(I108,"0%"&amp;")"),"---")</f>
        <v>---</v>
      </c>
    </row>
    <row r="48" spans="1:11" ht="42" x14ac:dyDescent="0.15">
      <c r="A48" s="75" t="str">
        <f t="shared" si="53"/>
        <v>Eutrophication, marine</v>
      </c>
      <c r="B48" s="10" t="str">
        <f t="shared" si="52"/>
        <v>Prod. - Farming/grow out (45%)</v>
      </c>
      <c r="C48" s="10" t="str">
        <f t="shared" si="52"/>
        <v>Prod.-Bass &amp; Sea bream grow out and juvenile (40%)</v>
      </c>
      <c r="D48" s="10" t="str">
        <f t="shared" si="52"/>
        <v>Raw material acquisition - Salmonid feed (12%)</v>
      </c>
      <c r="E48" s="10" t="str">
        <f t="shared" si="52"/>
        <v>Raw material acquistition - Bass and Sea bream feed (2%)</v>
      </c>
      <c r="F48" s="10" t="str">
        <f t="shared" si="52"/>
        <v>---</v>
      </c>
      <c r="G48" s="10" t="str">
        <f t="shared" si="52"/>
        <v>---</v>
      </c>
      <c r="H48" s="10" t="str">
        <f t="shared" ref="H48" si="64">IF(I109&gt;$B$35,""&amp;I79&amp;" ("&amp;TEXT(I109,"0%"&amp;")"),"---")</f>
        <v>---</v>
      </c>
    </row>
    <row r="49" spans="1:8" ht="28" x14ac:dyDescent="0.15">
      <c r="A49" s="75" t="str">
        <f t="shared" si="53"/>
        <v>Eutrophication, freshwater</v>
      </c>
      <c r="B49" s="10" t="str">
        <f t="shared" si="52"/>
        <v>Raw material acquisition - Salmonid feed (79%)</v>
      </c>
      <c r="C49" s="10" t="str">
        <f t="shared" si="52"/>
        <v>Raw material acquistition - Bass and Sea bream feed (15%)</v>
      </c>
      <c r="D49" s="10" t="str">
        <f t="shared" si="52"/>
        <v>Prod. - Hatchery and juvenile production (4%)</v>
      </c>
      <c r="E49" s="10" t="str">
        <f t="shared" si="52"/>
        <v>Prod. - Farming/grow out (1%)</v>
      </c>
      <c r="F49" s="10" t="str">
        <f t="shared" si="52"/>
        <v>---</v>
      </c>
      <c r="G49" s="10" t="str">
        <f t="shared" si="52"/>
        <v>---</v>
      </c>
      <c r="H49" s="10" t="str">
        <f t="shared" ref="H49" si="65">IF(I110&gt;$B$35,""&amp;I80&amp;" ("&amp;TEXT(I110,"0%"&amp;")"),"---")</f>
        <v>---</v>
      </c>
    </row>
    <row r="50" spans="1:8" ht="42" x14ac:dyDescent="0.15">
      <c r="A50" s="75" t="str">
        <f t="shared" si="53"/>
        <v>Eutrophication, terrestrial</v>
      </c>
      <c r="B50" s="10" t="str">
        <f t="shared" si="52"/>
        <v>Raw material acquisition - Salmonid feed (59%)</v>
      </c>
      <c r="C50" s="10" t="str">
        <f t="shared" si="52"/>
        <v>Prod. - Farming/grow out (20%)</v>
      </c>
      <c r="D50" s="10" t="str">
        <f t="shared" si="52"/>
        <v>Raw material acquistition - Bass and Sea bream feed (15%)</v>
      </c>
      <c r="E50" s="10" t="str">
        <f t="shared" si="52"/>
        <v>Prod. - Hatchery and juvenile production (3%)</v>
      </c>
      <c r="F50" s="10" t="str">
        <f t="shared" si="52"/>
        <v>Distribution - Packaging (transport and consumer) (2%)</v>
      </c>
      <c r="G50" s="10" t="str">
        <f t="shared" si="52"/>
        <v>---</v>
      </c>
      <c r="H50" s="10" t="str">
        <f t="shared" ref="H50" si="66">IF(I111&gt;$B$35,""&amp;I81&amp;" ("&amp;TEXT(I111,"0%"&amp;")"),"---")</f>
        <v>---</v>
      </c>
    </row>
    <row r="51" spans="1:8" ht="42" x14ac:dyDescent="0.15">
      <c r="A51" s="75" t="str">
        <f t="shared" si="53"/>
        <v>Human toxicity, cancer</v>
      </c>
      <c r="B51" s="10" t="str">
        <f t="shared" si="52"/>
        <v>Raw material acquisition - Salmonid feed (72%)</v>
      </c>
      <c r="C51" s="10" t="str">
        <f t="shared" si="52"/>
        <v>Raw material acquistition - Bass and Sea bream feed (10%)</v>
      </c>
      <c r="D51" s="10" t="str">
        <f t="shared" si="52"/>
        <v>Prod. - Farming/grow out (7%)</v>
      </c>
      <c r="E51" s="10" t="str">
        <f t="shared" si="52"/>
        <v>Distribution - Packaging (transport and consumer) (6%)</v>
      </c>
      <c r="F51" s="10" t="str">
        <f t="shared" si="52"/>
        <v>Prod. - Hatchery and juvenile production (4%)</v>
      </c>
      <c r="G51" s="10" t="str">
        <f t="shared" si="52"/>
        <v>---</v>
      </c>
      <c r="H51" s="10" t="str">
        <f t="shared" ref="H51" si="67">IF(I112&gt;$B$35,""&amp;I82&amp;" ("&amp;TEXT(I112,"0%"&amp;")"),"---")</f>
        <v>---</v>
      </c>
    </row>
    <row r="52" spans="1:8" ht="28" x14ac:dyDescent="0.15">
      <c r="A52" s="75" t="str">
        <f t="shared" si="53"/>
        <v>Human toxicity, cancer - inorganics</v>
      </c>
      <c r="B52" s="10" t="str">
        <f t="shared" si="52"/>
        <v>Raw material acquisition - Salmonid feed (97%)</v>
      </c>
      <c r="C52" s="10" t="str">
        <f t="shared" si="52"/>
        <v>Prod. - Hatchery and juvenile production (3%)</v>
      </c>
      <c r="D52" s="10" t="str">
        <f t="shared" si="52"/>
        <v>---</v>
      </c>
      <c r="E52" s="10" t="str">
        <f t="shared" si="52"/>
        <v>---</v>
      </c>
      <c r="F52" s="10" t="str">
        <f t="shared" si="52"/>
        <v>---</v>
      </c>
      <c r="G52" s="10" t="str">
        <f t="shared" si="52"/>
        <v>---</v>
      </c>
      <c r="H52" s="10" t="str">
        <f t="shared" ref="H52" si="68">IF(I113&gt;$B$35,""&amp;I83&amp;" ("&amp;TEXT(I113,"0%"&amp;")"),"---")</f>
        <v>---</v>
      </c>
    </row>
    <row r="53" spans="1:8" ht="28" x14ac:dyDescent="0.15">
      <c r="A53" s="75" t="str">
        <f t="shared" si="53"/>
        <v>Human toxicity, cancer - metals</v>
      </c>
      <c r="B53" s="10" t="str">
        <f t="shared" ref="B53:G64" si="69">IF(C114&gt;$B$35,""&amp;C84&amp;" ("&amp;TEXT(C114,"0%"&amp;")"),"---")</f>
        <v>Raw material acquisition - Salmonid feed (79%)</v>
      </c>
      <c r="C53" s="10" t="str">
        <f t="shared" si="69"/>
        <v>Raw material acquistition - Bass and Sea bream feed (8%)</v>
      </c>
      <c r="D53" s="10" t="str">
        <f t="shared" si="69"/>
        <v>Prod. - Farming/grow out (7%)</v>
      </c>
      <c r="E53" s="10" t="str">
        <f t="shared" si="69"/>
        <v>Consumption - Consumer (3%)</v>
      </c>
      <c r="F53" s="10" t="str">
        <f t="shared" si="69"/>
        <v>Prod. - Hatchery and juvenile production (2%)</v>
      </c>
      <c r="G53" s="10" t="str">
        <f t="shared" si="69"/>
        <v>---</v>
      </c>
      <c r="H53" s="10" t="str">
        <f t="shared" ref="H53" si="70">IF(I114&gt;$B$35,""&amp;I84&amp;" ("&amp;TEXT(I114,"0%"&amp;")"),"---")</f>
        <v>---</v>
      </c>
    </row>
    <row r="54" spans="1:8" ht="42" x14ac:dyDescent="0.15">
      <c r="A54" s="75" t="str">
        <f t="shared" si="53"/>
        <v>Human toxicity, cancer - organics</v>
      </c>
      <c r="B54" s="10" t="str">
        <f t="shared" si="69"/>
        <v>Raw material acquisition - Salmonid feed (45%)</v>
      </c>
      <c r="C54" s="10" t="str">
        <f t="shared" si="69"/>
        <v>Distribution - Packaging (transport and consumer) (19%)</v>
      </c>
      <c r="D54" s="10" t="str">
        <f t="shared" si="69"/>
        <v>Raw material acquistition - Bass and Sea bream feed (18%)</v>
      </c>
      <c r="E54" s="10" t="str">
        <f t="shared" si="69"/>
        <v>Prod. - Hatchery and juvenile production (8%)</v>
      </c>
      <c r="F54" s="10" t="str">
        <f t="shared" si="69"/>
        <v>Prod. - Farming/grow out (8%)</v>
      </c>
      <c r="G54" s="10" t="str">
        <f t="shared" si="69"/>
        <v>Production - Preparation (2%)</v>
      </c>
      <c r="H54" s="10" t="str">
        <f t="shared" ref="H54" si="71">IF(I115&gt;$B$35,""&amp;I85&amp;" ("&amp;TEXT(I115,"0%"&amp;")"),"---")</f>
        <v>---</v>
      </c>
    </row>
    <row r="55" spans="1:8" ht="42" x14ac:dyDescent="0.15">
      <c r="A55" s="75" t="str">
        <f t="shared" si="53"/>
        <v>Human toxicity, non-cancer</v>
      </c>
      <c r="B55" s="10" t="str">
        <f t="shared" si="69"/>
        <v>Raw material acquisition - Salmonid feed (63%)</v>
      </c>
      <c r="C55" s="10" t="str">
        <f t="shared" si="69"/>
        <v>Prod.-Bass &amp; Sea bream grow out and juvenile (15%)</v>
      </c>
      <c r="D55" s="10" t="str">
        <f t="shared" si="69"/>
        <v>Raw material acquistition - Bass and Sea bream feed (12%)</v>
      </c>
      <c r="E55" s="10" t="str">
        <f t="shared" si="69"/>
        <v>Consumption - Consumer (5%)</v>
      </c>
      <c r="F55" s="10" t="str">
        <f t="shared" si="69"/>
        <v>Prod. - Farming/grow out (3%)</v>
      </c>
      <c r="G55" s="10" t="str">
        <f t="shared" si="69"/>
        <v>Prod. - Hatchery and juvenile production (3%)</v>
      </c>
      <c r="H55" s="10" t="str">
        <f t="shared" ref="H55" si="72">IF(I116&gt;$B$35,""&amp;I86&amp;" ("&amp;TEXT(I116,"0%"&amp;")"),"---")</f>
        <v>---</v>
      </c>
    </row>
    <row r="56" spans="1:8" ht="42" x14ac:dyDescent="0.15">
      <c r="A56" s="75" t="str">
        <f t="shared" si="53"/>
        <v>Human toxicity, non-cancer - inorganics</v>
      </c>
      <c r="B56" s="10" t="str">
        <f t="shared" si="69"/>
        <v>Raw material acquisition - Salmonid feed (47%)</v>
      </c>
      <c r="C56" s="10" t="str">
        <f t="shared" si="69"/>
        <v>Prod. - Farming/grow out (23%)</v>
      </c>
      <c r="D56" s="10" t="str">
        <f t="shared" si="69"/>
        <v>Raw material acquistition - Bass and Sea bream feed (18%)</v>
      </c>
      <c r="E56" s="10" t="str">
        <f t="shared" si="69"/>
        <v>Prod. - Hatchery and juvenile production (6%)</v>
      </c>
      <c r="F56" s="10" t="str">
        <f t="shared" si="69"/>
        <v>Distribution - Packaging (transport and consumer) (5%)</v>
      </c>
      <c r="G56" s="10" t="str">
        <f t="shared" si="69"/>
        <v>Production - Preparation (1%)</v>
      </c>
      <c r="H56" s="10" t="str">
        <f t="shared" ref="H56" si="73">IF(I117&gt;$B$35,""&amp;I87&amp;" ("&amp;TEXT(I117,"0%"&amp;")"),"---")</f>
        <v>---</v>
      </c>
    </row>
    <row r="57" spans="1:8" ht="42" x14ac:dyDescent="0.15">
      <c r="A57" s="75" t="str">
        <f t="shared" si="53"/>
        <v>Human toxicity, non-cancer - metals</v>
      </c>
      <c r="B57" s="10" t="str">
        <f t="shared" si="69"/>
        <v>Raw material acquisition - Salmonid feed (74%)</v>
      </c>
      <c r="C57" s="10" t="str">
        <f t="shared" si="69"/>
        <v>Raw material acquistition - Bass and Sea bream feed (15%)</v>
      </c>
      <c r="D57" s="10" t="str">
        <f t="shared" si="69"/>
        <v>Consumption - Consumer (4%)</v>
      </c>
      <c r="E57" s="10" t="str">
        <f t="shared" si="69"/>
        <v>Prod. - Farming/grow out (4%)</v>
      </c>
      <c r="F57" s="10" t="str">
        <f t="shared" si="69"/>
        <v>Distribution - Packaging (transport and consumer) (3%)</v>
      </c>
      <c r="G57" s="10" t="str">
        <f t="shared" si="69"/>
        <v>---</v>
      </c>
      <c r="H57" s="10" t="str">
        <f t="shared" ref="H57" si="74">IF(I118&gt;$B$35,""&amp;I88&amp;" ("&amp;TEXT(I118,"0%"&amp;")"),"---")</f>
        <v>---</v>
      </c>
    </row>
    <row r="58" spans="1:8" ht="42" x14ac:dyDescent="0.15">
      <c r="A58" s="75" t="str">
        <f t="shared" si="53"/>
        <v>Human toxicity, non-cancer - organics</v>
      </c>
      <c r="B58" s="10" t="str">
        <f t="shared" si="69"/>
        <v>Prod.-Bass &amp; Sea bream grow out and juvenile (55%)</v>
      </c>
      <c r="C58" s="10" t="str">
        <f t="shared" si="69"/>
        <v>Raw material acquisition - Salmonid feed (42%)</v>
      </c>
      <c r="D58" s="10" t="str">
        <f t="shared" si="69"/>
        <v>Prod. - Hatchery and juvenile production (1%)</v>
      </c>
      <c r="E58" s="10" t="str">
        <f t="shared" si="69"/>
        <v>Raw material acquistition - Bass and Sea bream feed (1%)</v>
      </c>
      <c r="F58" s="10" t="str">
        <f t="shared" si="69"/>
        <v>---</v>
      </c>
      <c r="G58" s="10" t="str">
        <f t="shared" si="69"/>
        <v>---</v>
      </c>
      <c r="H58" s="10" t="str">
        <f t="shared" ref="H58" si="75">IF(I119&gt;$B$35,""&amp;I89&amp;" ("&amp;TEXT(I119,"0%"&amp;")"),"---")</f>
        <v>---</v>
      </c>
    </row>
    <row r="59" spans="1:8" ht="42" x14ac:dyDescent="0.15">
      <c r="A59" s="75" t="str">
        <f t="shared" si="53"/>
        <v>Ionising radiation</v>
      </c>
      <c r="B59" s="10" t="str">
        <f t="shared" si="69"/>
        <v>Raw material acquisition - Salmonid feed (49%)</v>
      </c>
      <c r="C59" s="10" t="str">
        <f t="shared" si="69"/>
        <v>Prod. - Hatchery and juvenile production (24%)</v>
      </c>
      <c r="D59" s="10" t="str">
        <f t="shared" si="69"/>
        <v>Raw material acquistition - Bass and Sea bream feed (14%)</v>
      </c>
      <c r="E59" s="10" t="str">
        <f t="shared" si="69"/>
        <v>Distribution - Packaging (transport and consumer) (5%)</v>
      </c>
      <c r="F59" s="10" t="str">
        <f t="shared" si="69"/>
        <v>Production - Preparation (4%)</v>
      </c>
      <c r="G59" s="10" t="str">
        <f t="shared" si="69"/>
        <v>Consumption - Consumer (3%)</v>
      </c>
      <c r="H59" s="10" t="str">
        <f t="shared" ref="H59" si="76">IF(I120&gt;$B$35,""&amp;I90&amp;" ("&amp;TEXT(I120,"0%"&amp;")"),"---")</f>
        <v>---</v>
      </c>
    </row>
    <row r="60" spans="1:8" ht="28" x14ac:dyDescent="0.15">
      <c r="A60" s="75" t="str">
        <f t="shared" si="53"/>
        <v>Land use</v>
      </c>
      <c r="B60" s="10" t="str">
        <f t="shared" si="69"/>
        <v>Raw material acquisition - Salmonid feed (83%)</v>
      </c>
      <c r="C60" s="10" t="str">
        <f t="shared" si="69"/>
        <v>Raw material acquistition - Bass and Sea bream feed (12%)</v>
      </c>
      <c r="D60" s="10" t="str">
        <f t="shared" si="69"/>
        <v>Prod. - Hatchery and juvenile production (3%)</v>
      </c>
      <c r="E60" s="10" t="str">
        <f t="shared" si="69"/>
        <v>Prod. - Farming/grow out (2%)</v>
      </c>
      <c r="F60" s="10" t="str">
        <f t="shared" si="69"/>
        <v>---</v>
      </c>
      <c r="G60" s="10" t="str">
        <f t="shared" si="69"/>
        <v>---</v>
      </c>
      <c r="H60" s="10" t="str">
        <f t="shared" ref="H60" si="77">IF(I121&gt;$B$35,""&amp;I91&amp;" ("&amp;TEXT(I121,"0%"&amp;")"),"---")</f>
        <v>---</v>
      </c>
    </row>
    <row r="61" spans="1:8" ht="42" x14ac:dyDescent="0.15">
      <c r="A61" s="75" t="str">
        <f t="shared" si="53"/>
        <v>Ozone depletion</v>
      </c>
      <c r="B61" s="10" t="str">
        <f t="shared" si="69"/>
        <v>Raw material acquistition - Bass and Sea bream feed (53%)</v>
      </c>
      <c r="C61" s="10" t="str">
        <f t="shared" si="69"/>
        <v>Raw material acquisition - Salmonid feed (38%)</v>
      </c>
      <c r="D61" s="10" t="str">
        <f t="shared" si="69"/>
        <v>Consumption - Consumer (5%)</v>
      </c>
      <c r="E61" s="10" t="str">
        <f t="shared" si="69"/>
        <v>Prod. - Hatchery and juvenile production (3%)</v>
      </c>
      <c r="F61" s="10" t="str">
        <f t="shared" si="69"/>
        <v>Prod.-Bass &amp; Sea bream grow out and juvenile (2%)</v>
      </c>
      <c r="G61" s="10" t="str">
        <f t="shared" si="69"/>
        <v>---</v>
      </c>
      <c r="H61" s="10" t="str">
        <f t="shared" ref="H61" si="78">IF(I122&gt;$B$35,""&amp;I92&amp;" ("&amp;TEXT(I122,"0%"&amp;")"),"---")</f>
        <v>---</v>
      </c>
    </row>
    <row r="62" spans="1:8" ht="42" x14ac:dyDescent="0.15">
      <c r="A62" s="75" t="str">
        <f t="shared" si="53"/>
        <v>Photochemical ozone formation</v>
      </c>
      <c r="B62" s="10" t="str">
        <f t="shared" si="69"/>
        <v>Raw material acquisition - Salmonid feed (44%)</v>
      </c>
      <c r="C62" s="10" t="str">
        <f t="shared" si="69"/>
        <v>Prod. - Farming/grow out (29%)</v>
      </c>
      <c r="D62" s="10" t="str">
        <f t="shared" si="69"/>
        <v>Raw material acquistition - Bass and Sea bream feed (20%)</v>
      </c>
      <c r="E62" s="10" t="str">
        <f t="shared" si="69"/>
        <v>Distribution - Packaging (transport and consumer) (3%)</v>
      </c>
      <c r="F62" s="10" t="str">
        <f t="shared" si="69"/>
        <v>Prod. - Hatchery and juvenile production (3%)</v>
      </c>
      <c r="G62" s="10" t="str">
        <f t="shared" si="69"/>
        <v>Prod.-Bass &amp; Sea bream grow out and juvenile (1%)</v>
      </c>
      <c r="H62" s="10" t="str">
        <f t="shared" ref="H62" si="79">IF(I123&gt;$B$35,""&amp;I93&amp;" ("&amp;TEXT(I123,"0%"&amp;")"),"---")</f>
        <v>---</v>
      </c>
    </row>
    <row r="63" spans="1:8" ht="42" x14ac:dyDescent="0.15">
      <c r="A63" s="75" t="str">
        <f t="shared" si="53"/>
        <v>Resource use, fossils</v>
      </c>
      <c r="B63" s="10" t="str">
        <f t="shared" si="69"/>
        <v>Raw material acquisition - Salmonid feed (47%)</v>
      </c>
      <c r="C63" s="10" t="str">
        <f t="shared" si="69"/>
        <v>Prod. - Farming/grow out (23%)</v>
      </c>
      <c r="D63" s="10" t="str">
        <f t="shared" si="69"/>
        <v>Distribution - Packaging (transport and consumer) (19%)</v>
      </c>
      <c r="E63" s="10" t="str">
        <f t="shared" si="69"/>
        <v>Prod. - Hatchery and juvenile production (7%)</v>
      </c>
      <c r="F63" s="10" t="str">
        <f t="shared" si="69"/>
        <v>Production - Preparation (3%)</v>
      </c>
      <c r="G63" s="10" t="str">
        <f t="shared" si="69"/>
        <v>Consumption - Consumer (1%)</v>
      </c>
      <c r="H63" s="10" t="str">
        <f t="shared" ref="H63" si="80">IF(I124&gt;$B$35,""&amp;I94&amp;" ("&amp;TEXT(I124,"0%"&amp;")"),"---")</f>
        <v>---</v>
      </c>
    </row>
    <row r="64" spans="1:8" ht="42" x14ac:dyDescent="0.15">
      <c r="A64" s="75" t="str">
        <f t="shared" si="53"/>
        <v>Resource use, minerals and metals</v>
      </c>
      <c r="B64" s="10" t="str">
        <f t="shared" si="69"/>
        <v>Prod. - Hatchery and juvenile production (38%)</v>
      </c>
      <c r="C64" s="10" t="str">
        <f t="shared" si="69"/>
        <v>Prod. - Farming/grow out (29%)</v>
      </c>
      <c r="D64" s="10" t="str">
        <f t="shared" si="69"/>
        <v>Raw material acquisition - Salmonid feed (23%)</v>
      </c>
      <c r="E64" s="10" t="str">
        <f t="shared" si="69"/>
        <v>Production - Preparation (8%)</v>
      </c>
      <c r="F64" s="10" t="str">
        <f t="shared" si="69"/>
        <v>Raw material acquistition - Bass and Sea bream feed (2%)</v>
      </c>
      <c r="G64" s="10" t="str">
        <f t="shared" si="69"/>
        <v>---</v>
      </c>
      <c r="H64" s="10" t="str">
        <f t="shared" ref="H64" si="81">IF(I125&gt;$B$35,""&amp;I95&amp;" ("&amp;TEXT(I125,"0%"&amp;")"),"---")</f>
        <v>---</v>
      </c>
    </row>
    <row r="65" spans="1:16" ht="42" x14ac:dyDescent="0.15">
      <c r="A65" s="75" t="str">
        <f t="shared" si="53"/>
        <v>Water use</v>
      </c>
      <c r="B65" s="10" t="str">
        <f t="shared" ref="B65" si="82">IF(C126&gt;$B$35,""&amp;C96&amp;" ("&amp;TEXT(C126,"0%"&amp;")"),"---")</f>
        <v>Prod. - Farming/grow out (39%)</v>
      </c>
      <c r="C65" s="10" t="str">
        <f t="shared" ref="C65" si="83">IF(D126&gt;$B$35,""&amp;D96&amp;" ("&amp;TEXT(D126,"0%"&amp;")"),"---")</f>
        <v>Distribution - Packaging (transport and consumer) (37%)</v>
      </c>
      <c r="D65" s="10" t="str">
        <f t="shared" ref="D65" si="84">IF(E126&gt;$B$35,""&amp;E96&amp;" ("&amp;TEXT(E126,"0%"&amp;")"),"---")</f>
        <v>Prod. - Hatchery and juvenile production (7%)</v>
      </c>
      <c r="E65" s="10" t="str">
        <f t="shared" ref="E65" si="85">IF(F126&gt;$B$35,""&amp;F96&amp;" ("&amp;TEXT(F126,"0%"&amp;")"),"---")</f>
        <v>Production - Preparation (7%)</v>
      </c>
      <c r="F65" s="10" t="str">
        <f t="shared" ref="F65" si="86">IF(G126&gt;$B$35,""&amp;G96&amp;" ("&amp;TEXT(G126,"0%"&amp;")"),"---")</f>
        <v>Raw material acquistition - Bass and Sea bream feed (5%)</v>
      </c>
      <c r="G65" s="10" t="str">
        <f t="shared" ref="G65" si="87">IF(H126&gt;$B$35,""&amp;H96&amp;" ("&amp;TEXT(H126,"0%"&amp;")"),"---")</f>
        <v>Consumption - Consumer (5%)</v>
      </c>
      <c r="H65" s="10" t="str">
        <f t="shared" ref="H65" si="88">IF(I126&gt;$B$35,""&amp;I96&amp;" ("&amp;TEXT(I126,"0%"&amp;")"),"---")</f>
        <v>---</v>
      </c>
    </row>
    <row r="67" spans="1:16" x14ac:dyDescent="0.15">
      <c r="A67" s="17" t="s">
        <v>57</v>
      </c>
      <c r="B67" s="46" t="s">
        <v>58</v>
      </c>
      <c r="C67" s="18">
        <v>1</v>
      </c>
      <c r="D67" s="18">
        <v>2</v>
      </c>
      <c r="E67" s="18">
        <v>3</v>
      </c>
      <c r="F67" s="18">
        <v>4</v>
      </c>
      <c r="G67" s="18">
        <v>5</v>
      </c>
      <c r="H67" s="18">
        <v>6</v>
      </c>
      <c r="I67" s="18">
        <v>7</v>
      </c>
      <c r="J67" s="18">
        <v>8</v>
      </c>
      <c r="K67" s="18">
        <v>9</v>
      </c>
      <c r="L67" s="18">
        <v>10</v>
      </c>
      <c r="M67" s="18">
        <v>11</v>
      </c>
      <c r="N67" s="18">
        <v>12</v>
      </c>
      <c r="O67" s="18">
        <v>13</v>
      </c>
      <c r="P67" s="18">
        <v>14</v>
      </c>
    </row>
    <row r="68" spans="1:16" ht="33" customHeight="1" x14ac:dyDescent="0.15">
      <c r="A68" s="37" t="str">
        <f>A176</f>
        <v>Acidification</v>
      </c>
      <c r="B68" s="38"/>
      <c r="C68" s="39" t="str">
        <f>_xlfn.XLOOKUP(LARGE($E176:$BB176,C$67),$E176:$BB176,$E$175:$BB$175,"NA",0,1)</f>
        <v>Raw material acquisition - Salmonid feed</v>
      </c>
      <c r="D68" s="39" t="str">
        <f t="shared" ref="D68:H68" si="89">_xlfn.XLOOKUP(LARGE($E176:$BB176,D$67),$E176:$BB176,$E$175:$BB$175,"NA",0,1)</f>
        <v>Raw material acquistition - Bass and Sea bream feed</v>
      </c>
      <c r="E68" s="39" t="str">
        <f t="shared" si="89"/>
        <v>Prod. - Farming/grow out</v>
      </c>
      <c r="F68" s="39" t="str">
        <f t="shared" si="89"/>
        <v>Prod. - Hatchery and juvenile production</v>
      </c>
      <c r="G68" s="39" t="str">
        <f t="shared" si="89"/>
        <v>Distribution - Packaging (transport and consumer)</v>
      </c>
      <c r="H68" s="39" t="str">
        <f t="shared" si="89"/>
        <v>Prod.-Bass &amp; Sea bream grow out and juvenile</v>
      </c>
      <c r="I68" s="39" t="str">
        <f t="shared" ref="I68" si="90">_xlfn.XLOOKUP(LARGE($E176:$BB176,I$67),$E176:$BB176,$E$175:$BB$175,"NA",0,1)</f>
        <v>Consumption - Consumer</v>
      </c>
      <c r="J68" s="11"/>
      <c r="K68" s="11"/>
      <c r="L68" s="11"/>
      <c r="M68" s="11"/>
      <c r="N68" s="11"/>
      <c r="O68" s="11"/>
      <c r="P68" s="11"/>
    </row>
    <row r="69" spans="1:16" ht="28" x14ac:dyDescent="0.15">
      <c r="A69" s="37" t="str">
        <f t="shared" ref="A69:A96" si="91">A177</f>
        <v>Climate change</v>
      </c>
      <c r="B69" s="38"/>
      <c r="C69" s="39" t="str">
        <f t="shared" ref="C69:H69" si="92">_xlfn.XLOOKUP(LARGE($E177:$BB177,C$67),$E177:$BB177,$E$175:$BB$175,"NA",0,1)</f>
        <v>Raw material acquisition - Salmonid feed</v>
      </c>
      <c r="D69" s="39" t="str">
        <f t="shared" si="92"/>
        <v>Raw material acquistition - Bass and Sea bream feed</v>
      </c>
      <c r="E69" s="39" t="str">
        <f t="shared" si="92"/>
        <v>Prod. - Farming/grow out</v>
      </c>
      <c r="F69" s="39" t="str">
        <f t="shared" si="92"/>
        <v>Distribution - Packaging (transport and consumer)</v>
      </c>
      <c r="G69" s="39" t="str">
        <f t="shared" si="92"/>
        <v>Prod. - Hatchery and juvenile production</v>
      </c>
      <c r="H69" s="39" t="str">
        <f t="shared" si="92"/>
        <v>Consumption - Consumer</v>
      </c>
      <c r="I69" s="39" t="str">
        <f t="shared" ref="I69" si="93">_xlfn.XLOOKUP(LARGE($E177:$BB177,I$67),$E177:$BB177,$E$175:$BB$175,"NA",0,1)</f>
        <v>Production - Preparation</v>
      </c>
      <c r="J69" s="11"/>
      <c r="K69" s="11"/>
      <c r="L69" s="11"/>
      <c r="M69" s="11"/>
      <c r="N69" s="11"/>
      <c r="O69" s="11"/>
      <c r="P69" s="11"/>
    </row>
    <row r="70" spans="1:16" ht="28" x14ac:dyDescent="0.15">
      <c r="A70" s="37" t="str">
        <f t="shared" si="91"/>
        <v>Climate change - Biogenic</v>
      </c>
      <c r="B70" s="38"/>
      <c r="C70" s="39" t="str">
        <f t="shared" ref="C70:H70" si="94">_xlfn.XLOOKUP(LARGE($E178:$BB178,C$67),$E178:$BB178,$E$175:$BB$175,"NA",0,1)</f>
        <v>End of life - Fish waste handling</v>
      </c>
      <c r="D70" s="39" t="str">
        <f t="shared" si="94"/>
        <v>Raw material acquisition - Salmonid feed</v>
      </c>
      <c r="E70" s="39" t="str">
        <f t="shared" si="94"/>
        <v>Raw material acquistition - Bass and Sea bream feed</v>
      </c>
      <c r="F70" s="39" t="str">
        <f t="shared" si="94"/>
        <v>Prod. - Hatchery and juvenile production</v>
      </c>
      <c r="G70" s="39" t="str">
        <f t="shared" si="94"/>
        <v>Prod. - Farming/grow out</v>
      </c>
      <c r="H70" s="39" t="str">
        <f t="shared" si="94"/>
        <v>Distribution - Packaging (transport and consumer)</v>
      </c>
      <c r="I70" s="39" t="str">
        <f t="shared" ref="I70" si="95">_xlfn.XLOOKUP(LARGE($E178:$BB178,I$67),$E178:$BB178,$E$175:$BB$175,"NA",0,1)</f>
        <v>Production - Preparation</v>
      </c>
      <c r="J70" s="11"/>
      <c r="K70" s="11"/>
      <c r="L70" s="11"/>
      <c r="M70" s="11"/>
      <c r="N70" s="11"/>
      <c r="O70" s="11"/>
      <c r="P70" s="11"/>
    </row>
    <row r="71" spans="1:16" ht="28" x14ac:dyDescent="0.15">
      <c r="A71" s="37" t="str">
        <f t="shared" si="91"/>
        <v>Climate change - Fossil</v>
      </c>
      <c r="B71" s="38"/>
      <c r="C71" s="39" t="str">
        <f t="shared" ref="C71:H71" si="96">_xlfn.XLOOKUP(LARGE($E179:$BB179,C$67),$E179:$BB179,$E$175:$BB$175,"NA",0,1)</f>
        <v>Raw material acquisition - Salmonid feed</v>
      </c>
      <c r="D71" s="39" t="str">
        <f t="shared" si="96"/>
        <v>Raw material acquistition - Bass and Sea bream feed</v>
      </c>
      <c r="E71" s="39" t="str">
        <f t="shared" si="96"/>
        <v>Prod. - Farming/grow out</v>
      </c>
      <c r="F71" s="39" t="str">
        <f t="shared" si="96"/>
        <v>Distribution - Packaging (transport and consumer)</v>
      </c>
      <c r="G71" s="39" t="str">
        <f t="shared" si="96"/>
        <v>Prod. - Hatchery and juvenile production</v>
      </c>
      <c r="H71" s="39" t="str">
        <f t="shared" si="96"/>
        <v>Consumption - Consumer</v>
      </c>
      <c r="I71" s="39" t="str">
        <f t="shared" ref="I71" si="97">_xlfn.XLOOKUP(LARGE($E179:$BB179,I$67),$E179:$BB179,$E$175:$BB$175,"NA",0,1)</f>
        <v>Production - Preparation</v>
      </c>
      <c r="J71" s="11"/>
      <c r="K71" s="11"/>
      <c r="L71" s="11"/>
      <c r="M71" s="11"/>
      <c r="N71" s="11"/>
      <c r="O71" s="11"/>
      <c r="P71" s="11"/>
    </row>
    <row r="72" spans="1:16" ht="28" x14ac:dyDescent="0.15">
      <c r="A72" s="37" t="str">
        <f t="shared" si="91"/>
        <v>Climate change - Land Use and LU Change</v>
      </c>
      <c r="B72" s="38"/>
      <c r="C72" s="39" t="str">
        <f t="shared" ref="C72:H72" si="98">_xlfn.XLOOKUP(LARGE($E180:$BB180,C$67),$E180:$BB180,$E$175:$BB$175,"NA",0,1)</f>
        <v>Raw material acquisition - Salmonid feed</v>
      </c>
      <c r="D72" s="39" t="str">
        <f t="shared" si="98"/>
        <v>Raw material acquistition - Bass and Sea bream feed</v>
      </c>
      <c r="E72" s="39" t="str">
        <f t="shared" si="98"/>
        <v>Prod. - Hatchery and juvenile production</v>
      </c>
      <c r="F72" s="39" t="str">
        <f t="shared" si="98"/>
        <v>Prod. - Farming/grow out</v>
      </c>
      <c r="G72" s="39" t="str">
        <f t="shared" si="98"/>
        <v>Consumption - Consumer</v>
      </c>
      <c r="H72" s="39" t="str">
        <f t="shared" si="98"/>
        <v>Distribution - Packaging (transport and consumer)</v>
      </c>
      <c r="I72" s="39" t="str">
        <f t="shared" ref="I72" si="99">_xlfn.XLOOKUP(LARGE($E180:$BB180,I$67),$E180:$BB180,$E$175:$BB$175,"NA",0,1)</f>
        <v>Production - Preparation</v>
      </c>
      <c r="J72" s="11"/>
      <c r="K72" s="11"/>
      <c r="L72" s="11"/>
      <c r="M72" s="11"/>
      <c r="N72" s="11"/>
      <c r="O72" s="11"/>
      <c r="P72" s="11"/>
    </row>
    <row r="73" spans="1:16" ht="28" x14ac:dyDescent="0.15">
      <c r="A73" s="37" t="str">
        <f t="shared" si="91"/>
        <v>Ecotoxicity, freshwater - part 1</v>
      </c>
      <c r="B73" s="38"/>
      <c r="C73" s="39" t="str">
        <f t="shared" ref="C73:H73" si="100">_xlfn.XLOOKUP(LARGE($E181:$BB181,C$67),$E181:$BB181,$E$175:$BB$175,"NA",0,1)</f>
        <v>Raw material acquisition - Salmonid feed</v>
      </c>
      <c r="D73" s="39" t="str">
        <f t="shared" si="100"/>
        <v>Raw material acquistition - Bass and Sea bream feed</v>
      </c>
      <c r="E73" s="39" t="str">
        <f t="shared" si="100"/>
        <v>Prod. - Farming/grow out</v>
      </c>
      <c r="F73" s="39" t="str">
        <f t="shared" si="100"/>
        <v>Prod. - Hatchery and juvenile production</v>
      </c>
      <c r="G73" s="39" t="str">
        <f t="shared" si="100"/>
        <v>Distribution - Packaging (transport and consumer)</v>
      </c>
      <c r="H73" s="39" t="str">
        <f t="shared" si="100"/>
        <v>Consumption - Consumer</v>
      </c>
      <c r="I73" s="39" t="str">
        <f t="shared" ref="I73" si="101">_xlfn.XLOOKUP(LARGE($E181:$BB181,I$67),$E181:$BB181,$E$175:$BB$175,"NA",0,1)</f>
        <v>Production - Preparation</v>
      </c>
      <c r="J73" s="11"/>
      <c r="K73" s="11"/>
      <c r="L73" s="11"/>
      <c r="M73" s="11"/>
      <c r="N73" s="11"/>
      <c r="O73" s="11"/>
      <c r="P73" s="11"/>
    </row>
    <row r="74" spans="1:16" ht="28" x14ac:dyDescent="0.15">
      <c r="A74" s="37" t="str">
        <f t="shared" si="91"/>
        <v>Ecotoxicity, freshwater - part 2</v>
      </c>
      <c r="B74" s="38"/>
      <c r="C74" s="39" t="str">
        <f t="shared" ref="C74:H74" si="102">_xlfn.XLOOKUP(LARGE($E182:$BB182,C$67),$E182:$BB182,$E$175:$BB$175,"NA",0,1)</f>
        <v>Raw material acquisition - Salmonid feed</v>
      </c>
      <c r="D74" s="39" t="str">
        <f t="shared" si="102"/>
        <v>Raw material acquistition - Bass and Sea bream feed</v>
      </c>
      <c r="E74" s="39" t="str">
        <f t="shared" si="102"/>
        <v>Prod. - Hatchery and juvenile production</v>
      </c>
      <c r="F74" s="39" t="str">
        <f t="shared" si="102"/>
        <v>Consumption - Consumer</v>
      </c>
      <c r="G74" s="39" t="str">
        <f t="shared" si="102"/>
        <v>Prod. - Farming/grow out</v>
      </c>
      <c r="H74" s="39" t="str">
        <f t="shared" si="102"/>
        <v>Production - Preparation</v>
      </c>
      <c r="I74" s="39" t="str">
        <f t="shared" ref="I74" si="103">_xlfn.XLOOKUP(LARGE($E182:$BB182,I$67),$E182:$BB182,$E$175:$BB$175,"NA",0,1)</f>
        <v>Distribution - Packaging (transport and consumer)</v>
      </c>
      <c r="J74" s="16"/>
      <c r="K74" s="16"/>
      <c r="L74" s="16"/>
      <c r="M74" s="16"/>
      <c r="N74" s="16"/>
      <c r="O74" s="16"/>
      <c r="P74" s="16"/>
    </row>
    <row r="75" spans="1:16" ht="28" x14ac:dyDescent="0.15">
      <c r="A75" s="37" t="str">
        <f t="shared" si="91"/>
        <v>Ecotoxicity, freshwater - inorganics</v>
      </c>
      <c r="B75" s="38"/>
      <c r="C75" s="39" t="str">
        <f t="shared" ref="C75:H75" si="104">_xlfn.XLOOKUP(LARGE($E183:$BB183,C$67),$E183:$BB183,$E$175:$BB$175,"NA",0,1)</f>
        <v>Raw material acquisition - Salmonid feed</v>
      </c>
      <c r="D75" s="39" t="str">
        <f t="shared" si="104"/>
        <v>Prod. - Farming/grow out</v>
      </c>
      <c r="E75" s="39" t="str">
        <f t="shared" si="104"/>
        <v>Raw material acquistition - Bass and Sea bream feed</v>
      </c>
      <c r="F75" s="39" t="str">
        <f t="shared" si="104"/>
        <v>Distribution - Packaging (transport and consumer)</v>
      </c>
      <c r="G75" s="39" t="str">
        <f t="shared" si="104"/>
        <v>Prod. - Hatchery and juvenile production</v>
      </c>
      <c r="H75" s="39" t="str">
        <f t="shared" si="104"/>
        <v>Production - Preparation</v>
      </c>
      <c r="I75" s="39" t="str">
        <f t="shared" ref="I75" si="105">_xlfn.XLOOKUP(LARGE($E183:$BB183,I$67),$E183:$BB183,$E$175:$BB$175,"NA",0,1)</f>
        <v>Consumption - Consumer</v>
      </c>
      <c r="J75" s="2"/>
      <c r="K75" s="2"/>
      <c r="L75" s="2"/>
      <c r="M75" s="2"/>
      <c r="N75" s="2"/>
      <c r="O75" s="2"/>
      <c r="P75" s="2"/>
    </row>
    <row r="76" spans="1:16" ht="28" x14ac:dyDescent="0.15">
      <c r="A76" s="37" t="str">
        <f t="shared" si="91"/>
        <v>Ecotoxicity, freshwater - metals</v>
      </c>
      <c r="B76" s="38"/>
      <c r="C76" s="39" t="str">
        <f t="shared" ref="C76:H76" si="106">_xlfn.XLOOKUP(LARGE($E184:$BB184,C$67),$E184:$BB184,$E$175:$BB$175,"NA",0,1)</f>
        <v>Raw material acquistition - Bass and Sea bream feed</v>
      </c>
      <c r="D76" s="39" t="str">
        <f t="shared" si="106"/>
        <v>Raw material acquisition - Salmonid feed</v>
      </c>
      <c r="E76" s="39" t="str">
        <f t="shared" si="106"/>
        <v>Prod. - Hatchery and juvenile production</v>
      </c>
      <c r="F76" s="39" t="str">
        <f t="shared" si="106"/>
        <v>Prod. - Farming/grow out</v>
      </c>
      <c r="G76" s="39" t="str">
        <f t="shared" si="106"/>
        <v>Distribution - Packaging (transport and consumer)</v>
      </c>
      <c r="H76" s="39" t="str">
        <f t="shared" si="106"/>
        <v>Consumption - Consumer</v>
      </c>
      <c r="I76" s="39" t="str">
        <f t="shared" ref="I76" si="107">_xlfn.XLOOKUP(LARGE($E184:$BB184,I$67),$E184:$BB184,$E$175:$BB$175,"NA",0,1)</f>
        <v>Production - Preparation</v>
      </c>
      <c r="J76" s="2"/>
      <c r="K76" s="2"/>
      <c r="L76" s="2"/>
      <c r="M76" s="2"/>
      <c r="N76" s="2"/>
      <c r="O76" s="2"/>
      <c r="P76" s="2"/>
    </row>
    <row r="77" spans="1:16" ht="28" x14ac:dyDescent="0.15">
      <c r="A77" s="37" t="str">
        <f t="shared" si="91"/>
        <v>Ecotoxicity, freshwater - organics</v>
      </c>
      <c r="B77" s="38"/>
      <c r="C77" s="39" t="str">
        <f t="shared" ref="C77:H77" si="108">_xlfn.XLOOKUP(LARGE($E185:$BB185,C$67),$E185:$BB185,$E$175:$BB$175,"NA",0,1)</f>
        <v>Raw material acquisition - Salmonid feed</v>
      </c>
      <c r="D77" s="39" t="str">
        <f t="shared" si="108"/>
        <v>Prod. - Hatchery and juvenile production</v>
      </c>
      <c r="E77" s="39" t="str">
        <f t="shared" si="108"/>
        <v>Raw material acquistition - Bass and Sea bream feed</v>
      </c>
      <c r="F77" s="39" t="str">
        <f t="shared" si="108"/>
        <v>Prod. - Farming/grow out</v>
      </c>
      <c r="G77" s="39" t="str">
        <f t="shared" si="108"/>
        <v>Production - Preparation</v>
      </c>
      <c r="H77" s="39" t="str">
        <f t="shared" si="108"/>
        <v>Prod.-Bass &amp; Sea bream grow out and juvenile</v>
      </c>
      <c r="I77" s="39" t="str">
        <f t="shared" ref="I77" si="109">_xlfn.XLOOKUP(LARGE($E185:$BB185,I$67),$E185:$BB185,$E$175:$BB$175,"NA",0,1)</f>
        <v>Consumption - Consumer</v>
      </c>
      <c r="J77" s="2"/>
      <c r="K77" s="2"/>
      <c r="L77" s="2"/>
      <c r="M77" s="2"/>
      <c r="N77" s="2"/>
      <c r="O77" s="2"/>
      <c r="P77" s="2"/>
    </row>
    <row r="78" spans="1:16" ht="28" x14ac:dyDescent="0.15">
      <c r="A78" s="37" t="str">
        <f t="shared" si="91"/>
        <v>Particulate Matter</v>
      </c>
      <c r="B78" s="38"/>
      <c r="C78" s="39" t="str">
        <f t="shared" ref="C78:H78" si="110">_xlfn.XLOOKUP(LARGE($E186:$BB186,C$67),$E186:$BB186,$E$175:$BB$175,"NA",0,1)</f>
        <v>Raw material acquisition - Salmonid feed</v>
      </c>
      <c r="D78" s="39" t="str">
        <f t="shared" si="110"/>
        <v>Prod. - Farming/grow out</v>
      </c>
      <c r="E78" s="39" t="str">
        <f t="shared" si="110"/>
        <v>Raw material acquistition - Bass and Sea bream feed</v>
      </c>
      <c r="F78" s="39" t="str">
        <f t="shared" si="110"/>
        <v>Prod. - Hatchery and juvenile production</v>
      </c>
      <c r="G78" s="39" t="str">
        <f t="shared" si="110"/>
        <v>Distribution - Packaging (transport and consumer)</v>
      </c>
      <c r="H78" s="39" t="str">
        <f t="shared" si="110"/>
        <v>Consumption - Consumer</v>
      </c>
      <c r="I78" s="39" t="str">
        <f t="shared" ref="I78" si="111">_xlfn.XLOOKUP(LARGE($E186:$BB186,I$67),$E186:$BB186,$E$175:$BB$175,"NA",0,1)</f>
        <v>Production - Preparation</v>
      </c>
      <c r="J78" s="2"/>
      <c r="K78" s="2"/>
      <c r="L78" s="2"/>
      <c r="M78" s="2"/>
      <c r="N78" s="2"/>
      <c r="O78" s="2"/>
      <c r="P78" s="2"/>
    </row>
    <row r="79" spans="1:16" ht="28" x14ac:dyDescent="0.15">
      <c r="A79" s="37" t="str">
        <f t="shared" si="91"/>
        <v>Eutrophication, marine</v>
      </c>
      <c r="B79" s="38"/>
      <c r="C79" s="39" t="str">
        <f t="shared" ref="C79:H79" si="112">_xlfn.XLOOKUP(LARGE($E187:$BB187,C$67),$E187:$BB187,$E$175:$BB$175,"NA",0,1)</f>
        <v>Prod. - Farming/grow out</v>
      </c>
      <c r="D79" s="39" t="str">
        <f t="shared" si="112"/>
        <v>Prod.-Bass &amp; Sea bream grow out and juvenile</v>
      </c>
      <c r="E79" s="39" t="str">
        <f t="shared" si="112"/>
        <v>Raw material acquisition - Salmonid feed</v>
      </c>
      <c r="F79" s="39" t="str">
        <f t="shared" si="112"/>
        <v>Raw material acquistition - Bass and Sea bream feed</v>
      </c>
      <c r="G79" s="39" t="str">
        <f t="shared" si="112"/>
        <v>Prod. - Hatchery and juvenile production</v>
      </c>
      <c r="H79" s="39" t="str">
        <f t="shared" si="112"/>
        <v>Distribution - Packaging (transport and consumer)</v>
      </c>
      <c r="I79" s="39" t="str">
        <f t="shared" ref="I79" si="113">_xlfn.XLOOKUP(LARGE($E187:$BB187,I$67),$E187:$BB187,$E$175:$BB$175,"NA",0,1)</f>
        <v>Consumption - Consumer</v>
      </c>
      <c r="J79" s="2"/>
      <c r="K79" s="2"/>
      <c r="L79" s="2"/>
      <c r="M79" s="2"/>
      <c r="N79" s="2"/>
      <c r="O79" s="2"/>
      <c r="P79" s="2"/>
    </row>
    <row r="80" spans="1:16" ht="28" x14ac:dyDescent="0.15">
      <c r="A80" s="37" t="str">
        <f t="shared" si="91"/>
        <v>Eutrophication, freshwater</v>
      </c>
      <c r="B80" s="38"/>
      <c r="C80" s="39" t="str">
        <f t="shared" ref="C80:H80" si="114">_xlfn.XLOOKUP(LARGE($E188:$BB188,C$67),$E188:$BB188,$E$175:$BB$175,"NA",0,1)</f>
        <v>Raw material acquisition - Salmonid feed</v>
      </c>
      <c r="D80" s="39" t="str">
        <f t="shared" si="114"/>
        <v>Raw material acquistition - Bass and Sea bream feed</v>
      </c>
      <c r="E80" s="39" t="str">
        <f t="shared" si="114"/>
        <v>Prod. - Hatchery and juvenile production</v>
      </c>
      <c r="F80" s="39" t="str">
        <f t="shared" si="114"/>
        <v>Prod. - Farming/grow out</v>
      </c>
      <c r="G80" s="39" t="str">
        <f t="shared" si="114"/>
        <v>End of life - Fish waste handling</v>
      </c>
      <c r="H80" s="39" t="str">
        <f t="shared" si="114"/>
        <v>Consumption - Consumer</v>
      </c>
      <c r="I80" s="39" t="str">
        <f t="shared" ref="I80" si="115">_xlfn.XLOOKUP(LARGE($E188:$BB188,I$67),$E188:$BB188,$E$175:$BB$175,"NA",0,1)</f>
        <v>Production - Preparation</v>
      </c>
      <c r="J80" s="2"/>
      <c r="K80" s="2"/>
      <c r="L80" s="2"/>
      <c r="M80" s="2"/>
      <c r="N80" s="2"/>
      <c r="O80" s="2"/>
      <c r="P80" s="2"/>
    </row>
    <row r="81" spans="1:16" ht="28" x14ac:dyDescent="0.15">
      <c r="A81" s="37" t="str">
        <f t="shared" si="91"/>
        <v>Eutrophication, terrestrial</v>
      </c>
      <c r="B81" s="38"/>
      <c r="C81" s="39" t="str">
        <f t="shared" ref="C81:H81" si="116">_xlfn.XLOOKUP(LARGE($E189:$BB189,C$67),$E189:$BB189,$E$175:$BB$175,"NA",0,1)</f>
        <v>Raw material acquisition - Salmonid feed</v>
      </c>
      <c r="D81" s="39" t="str">
        <f t="shared" si="116"/>
        <v>Prod. - Farming/grow out</v>
      </c>
      <c r="E81" s="39" t="str">
        <f t="shared" si="116"/>
        <v>Raw material acquistition - Bass and Sea bream feed</v>
      </c>
      <c r="F81" s="39" t="str">
        <f t="shared" si="116"/>
        <v>Prod. - Hatchery and juvenile production</v>
      </c>
      <c r="G81" s="39" t="str">
        <f t="shared" si="116"/>
        <v>Distribution - Packaging (transport and consumer)</v>
      </c>
      <c r="H81" s="39" t="str">
        <f t="shared" si="116"/>
        <v>Prod.-Bass &amp; Sea bream grow out and juvenile</v>
      </c>
      <c r="I81" s="39" t="str">
        <f t="shared" ref="I81" si="117">_xlfn.XLOOKUP(LARGE($E189:$BB189,I$67),$E189:$BB189,$E$175:$BB$175,"NA",0,1)</f>
        <v>Consumption - Consumer</v>
      </c>
      <c r="J81" s="2"/>
      <c r="K81" s="2"/>
      <c r="L81" s="2"/>
      <c r="M81" s="2"/>
      <c r="N81" s="2"/>
      <c r="O81" s="2"/>
      <c r="P81" s="2"/>
    </row>
    <row r="82" spans="1:16" ht="28" x14ac:dyDescent="0.15">
      <c r="A82" s="37" t="str">
        <f t="shared" si="91"/>
        <v>Human toxicity, cancer</v>
      </c>
      <c r="B82" s="38"/>
      <c r="C82" s="39" t="str">
        <f t="shared" ref="C82:H82" si="118">_xlfn.XLOOKUP(LARGE($E190:$BB190,C$67),$E190:$BB190,$E$175:$BB$175,"NA",0,1)</f>
        <v>Raw material acquisition - Salmonid feed</v>
      </c>
      <c r="D82" s="39" t="str">
        <f t="shared" si="118"/>
        <v>Raw material acquistition - Bass and Sea bream feed</v>
      </c>
      <c r="E82" s="39" t="str">
        <f t="shared" si="118"/>
        <v>Prod. - Farming/grow out</v>
      </c>
      <c r="F82" s="39" t="str">
        <f t="shared" si="118"/>
        <v>Distribution - Packaging (transport and consumer)</v>
      </c>
      <c r="G82" s="39" t="str">
        <f t="shared" si="118"/>
        <v>Prod. - Hatchery and juvenile production</v>
      </c>
      <c r="H82" s="39" t="str">
        <f t="shared" si="118"/>
        <v>Consumption - Consumer</v>
      </c>
      <c r="I82" s="39" t="str">
        <f t="shared" ref="I82" si="119">_xlfn.XLOOKUP(LARGE($E190:$BB190,I$67),$E190:$BB190,$E$175:$BB$175,"NA",0,1)</f>
        <v>Production - Preparation</v>
      </c>
      <c r="J82" s="2"/>
      <c r="K82" s="2"/>
      <c r="L82" s="2"/>
      <c r="M82" s="2"/>
      <c r="N82" s="2"/>
      <c r="O82" s="2"/>
      <c r="P82" s="2"/>
    </row>
    <row r="83" spans="1:16" ht="28" x14ac:dyDescent="0.15">
      <c r="A83" s="37" t="str">
        <f t="shared" si="91"/>
        <v>Human toxicity, cancer - inorganics</v>
      </c>
      <c r="B83" s="38"/>
      <c r="C83" s="39" t="str">
        <f t="shared" ref="C83:H83" si="120">_xlfn.XLOOKUP(LARGE($E191:$BB191,C$67),$E191:$BB191,$E$175:$BB$175,"NA",0,1)</f>
        <v>Raw material acquisition - Salmonid feed</v>
      </c>
      <c r="D83" s="39" t="str">
        <f t="shared" si="120"/>
        <v>Prod. - Hatchery and juvenile production</v>
      </c>
      <c r="E83" s="39" t="str">
        <f t="shared" si="120"/>
        <v>Consumption - Consumer</v>
      </c>
      <c r="F83" s="39" t="str">
        <f t="shared" si="120"/>
        <v>Raw material acquistition - Bass and Sea bream feed</v>
      </c>
      <c r="G83" s="39" t="str">
        <f t="shared" si="120"/>
        <v>Raw material acquistition - Bass and Sea bream feed</v>
      </c>
      <c r="H83" s="39" t="str">
        <f t="shared" si="120"/>
        <v>Raw material acquistition - Bass and Sea bream feed</v>
      </c>
      <c r="I83" s="39" t="str">
        <f t="shared" ref="I83" si="121">_xlfn.XLOOKUP(LARGE($E191:$BB191,I$67),$E191:$BB191,$E$175:$BB$175,"NA",0,1)</f>
        <v>Raw material acquistition - Bass and Sea bream feed</v>
      </c>
      <c r="J83" s="2"/>
      <c r="K83" s="2"/>
      <c r="L83" s="2"/>
      <c r="M83" s="2"/>
      <c r="N83" s="2"/>
      <c r="O83" s="2"/>
      <c r="P83" s="2"/>
    </row>
    <row r="84" spans="1:16" ht="28" x14ac:dyDescent="0.15">
      <c r="A84" s="37" t="str">
        <f t="shared" si="91"/>
        <v>Human toxicity, cancer - metals</v>
      </c>
      <c r="B84" s="38"/>
      <c r="C84" s="39" t="str">
        <f t="shared" ref="C84:H84" si="122">_xlfn.XLOOKUP(LARGE($E192:$BB192,C$67),$E192:$BB192,$E$175:$BB$175,"NA",0,1)</f>
        <v>Raw material acquisition - Salmonid feed</v>
      </c>
      <c r="D84" s="39" t="str">
        <f t="shared" si="122"/>
        <v>Raw material acquistition - Bass and Sea bream feed</v>
      </c>
      <c r="E84" s="39" t="str">
        <f t="shared" si="122"/>
        <v>Prod. - Farming/grow out</v>
      </c>
      <c r="F84" s="39" t="str">
        <f t="shared" si="122"/>
        <v>Consumption - Consumer</v>
      </c>
      <c r="G84" s="39" t="str">
        <f t="shared" si="122"/>
        <v>Prod. - Hatchery and juvenile production</v>
      </c>
      <c r="H84" s="39" t="str">
        <f t="shared" si="122"/>
        <v>Distribution - Packaging (transport and consumer)</v>
      </c>
      <c r="I84" s="39" t="str">
        <f t="shared" ref="I84" si="123">_xlfn.XLOOKUP(LARGE($E192:$BB192,I$67),$E192:$BB192,$E$175:$BB$175,"NA",0,1)</f>
        <v>Production - Preparation</v>
      </c>
      <c r="J84" s="2"/>
      <c r="K84" s="2"/>
      <c r="L84" s="2"/>
      <c r="M84" s="2"/>
      <c r="N84" s="2"/>
      <c r="O84" s="2"/>
      <c r="P84" s="2"/>
    </row>
    <row r="85" spans="1:16" ht="28" x14ac:dyDescent="0.15">
      <c r="A85" s="37" t="str">
        <f t="shared" si="91"/>
        <v>Human toxicity, cancer - organics</v>
      </c>
      <c r="B85" s="38"/>
      <c r="C85" s="39" t="str">
        <f t="shared" ref="C85:H85" si="124">_xlfn.XLOOKUP(LARGE($E193:$BB193,C$67),$E193:$BB193,$E$175:$BB$175,"NA",0,1)</f>
        <v>Raw material acquisition - Salmonid feed</v>
      </c>
      <c r="D85" s="39" t="str">
        <f t="shared" si="124"/>
        <v>Distribution - Packaging (transport and consumer)</v>
      </c>
      <c r="E85" s="39" t="str">
        <f t="shared" si="124"/>
        <v>Raw material acquistition - Bass and Sea bream feed</v>
      </c>
      <c r="F85" s="39" t="str">
        <f t="shared" si="124"/>
        <v>Prod. - Hatchery and juvenile production</v>
      </c>
      <c r="G85" s="39" t="str">
        <f t="shared" si="124"/>
        <v>Prod. - Farming/grow out</v>
      </c>
      <c r="H85" s="39" t="str">
        <f t="shared" si="124"/>
        <v>Production - Preparation</v>
      </c>
      <c r="I85" s="39" t="str">
        <f t="shared" ref="I85" si="125">_xlfn.XLOOKUP(LARGE($E193:$BB193,I$67),$E193:$BB193,$E$175:$BB$175,"NA",0,1)</f>
        <v>Consumption - Consumer</v>
      </c>
      <c r="J85" s="2"/>
      <c r="K85" s="2"/>
      <c r="L85" s="2"/>
      <c r="M85" s="2"/>
      <c r="N85" s="2"/>
      <c r="O85" s="2"/>
      <c r="P85" s="2"/>
    </row>
    <row r="86" spans="1:16" ht="28" x14ac:dyDescent="0.15">
      <c r="A86" s="37" t="str">
        <f t="shared" si="91"/>
        <v>Human toxicity, non-cancer</v>
      </c>
      <c r="B86" s="38"/>
      <c r="C86" s="39" t="str">
        <f t="shared" ref="C86:H86" si="126">_xlfn.XLOOKUP(LARGE($E194:$BB194,C$67),$E194:$BB194,$E$175:$BB$175,"NA",0,1)</f>
        <v>Raw material acquisition - Salmonid feed</v>
      </c>
      <c r="D86" s="39" t="str">
        <f t="shared" si="126"/>
        <v>Prod.-Bass &amp; Sea bream grow out and juvenile</v>
      </c>
      <c r="E86" s="39" t="str">
        <f t="shared" si="126"/>
        <v>Raw material acquistition - Bass and Sea bream feed</v>
      </c>
      <c r="F86" s="39" t="str">
        <f t="shared" si="126"/>
        <v>Consumption - Consumer</v>
      </c>
      <c r="G86" s="39" t="str">
        <f t="shared" si="126"/>
        <v>Prod. - Farming/grow out</v>
      </c>
      <c r="H86" s="39" t="str">
        <f t="shared" si="126"/>
        <v>Prod. - Hatchery and juvenile production</v>
      </c>
      <c r="I86" s="39" t="str">
        <f t="shared" ref="I86" si="127">_xlfn.XLOOKUP(LARGE($E194:$BB194,I$67),$E194:$BB194,$E$175:$BB$175,"NA",0,1)</f>
        <v>Distribution - Packaging (transport and consumer)</v>
      </c>
      <c r="J86" s="2"/>
      <c r="K86" s="2"/>
      <c r="L86" s="2"/>
      <c r="M86" s="2"/>
      <c r="N86" s="2"/>
      <c r="O86" s="2"/>
      <c r="P86" s="2"/>
    </row>
    <row r="87" spans="1:16" ht="28" x14ac:dyDescent="0.15">
      <c r="A87" s="37" t="str">
        <f t="shared" si="91"/>
        <v>Human toxicity, non-cancer - inorganics</v>
      </c>
      <c r="B87" s="38"/>
      <c r="C87" s="39" t="str">
        <f t="shared" ref="C87:H87" si="128">_xlfn.XLOOKUP(LARGE($E195:$BB195,C$67),$E195:$BB195,$E$175:$BB$175,"NA",0,1)</f>
        <v>Raw material acquisition - Salmonid feed</v>
      </c>
      <c r="D87" s="39" t="str">
        <f t="shared" si="128"/>
        <v>Prod. - Farming/grow out</v>
      </c>
      <c r="E87" s="39" t="str">
        <f t="shared" si="128"/>
        <v>Raw material acquistition - Bass and Sea bream feed</v>
      </c>
      <c r="F87" s="39" t="str">
        <f t="shared" si="128"/>
        <v>Prod. - Hatchery and juvenile production</v>
      </c>
      <c r="G87" s="39" t="str">
        <f t="shared" si="128"/>
        <v>Distribution - Packaging (transport and consumer)</v>
      </c>
      <c r="H87" s="39" t="str">
        <f t="shared" si="128"/>
        <v>Production - Preparation</v>
      </c>
      <c r="I87" s="39" t="str">
        <f t="shared" ref="I87" si="129">_xlfn.XLOOKUP(LARGE($E195:$BB195,I$67),$E195:$BB195,$E$175:$BB$175,"NA",0,1)</f>
        <v>Consumption - Consumer</v>
      </c>
      <c r="J87" s="2"/>
      <c r="K87" s="2"/>
      <c r="L87" s="2"/>
      <c r="M87" s="2"/>
      <c r="N87" s="2"/>
      <c r="O87" s="2"/>
      <c r="P87" s="2"/>
    </row>
    <row r="88" spans="1:16" ht="28" x14ac:dyDescent="0.15">
      <c r="A88" s="37" t="str">
        <f t="shared" si="91"/>
        <v>Human toxicity, non-cancer - metals</v>
      </c>
      <c r="B88" s="38"/>
      <c r="C88" s="39" t="str">
        <f t="shared" ref="C88:H88" si="130">_xlfn.XLOOKUP(LARGE($E196:$BB196,C$67),$E196:$BB196,$E$175:$BB$175,"NA",0,1)</f>
        <v>Raw material acquisition - Salmonid feed</v>
      </c>
      <c r="D88" s="39" t="str">
        <f t="shared" si="130"/>
        <v>Raw material acquistition - Bass and Sea bream feed</v>
      </c>
      <c r="E88" s="39" t="str">
        <f t="shared" si="130"/>
        <v>Consumption - Consumer</v>
      </c>
      <c r="F88" s="39" t="str">
        <f t="shared" si="130"/>
        <v>Prod. - Farming/grow out</v>
      </c>
      <c r="G88" s="39" t="str">
        <f t="shared" si="130"/>
        <v>Distribution - Packaging (transport and consumer)</v>
      </c>
      <c r="H88" s="39" t="str">
        <f t="shared" si="130"/>
        <v>Prod. - Hatchery and juvenile production</v>
      </c>
      <c r="I88" s="39" t="str">
        <f t="shared" ref="I88" si="131">_xlfn.XLOOKUP(LARGE($E196:$BB196,I$67),$E196:$BB196,$E$175:$BB$175,"NA",0,1)</f>
        <v>Production - Preparation</v>
      </c>
      <c r="J88" s="2"/>
      <c r="K88" s="2"/>
      <c r="L88" s="2"/>
      <c r="M88" s="2"/>
      <c r="N88" s="2"/>
      <c r="O88" s="2"/>
      <c r="P88" s="2"/>
    </row>
    <row r="89" spans="1:16" ht="28" x14ac:dyDescent="0.15">
      <c r="A89" s="37" t="str">
        <f t="shared" si="91"/>
        <v>Human toxicity, non-cancer - organics</v>
      </c>
      <c r="B89" s="38"/>
      <c r="C89" s="39" t="str">
        <f t="shared" ref="C89:H89" si="132">_xlfn.XLOOKUP(LARGE($E197:$BB197,C$67),$E197:$BB197,$E$175:$BB$175,"NA",0,1)</f>
        <v>Prod.-Bass &amp; Sea bream grow out and juvenile</v>
      </c>
      <c r="D89" s="39" t="str">
        <f t="shared" si="132"/>
        <v>Raw material acquisition - Salmonid feed</v>
      </c>
      <c r="E89" s="39" t="str">
        <f t="shared" si="132"/>
        <v>Prod. - Hatchery and juvenile production</v>
      </c>
      <c r="F89" s="39" t="str">
        <f t="shared" si="132"/>
        <v>Raw material acquistition - Bass and Sea bream feed</v>
      </c>
      <c r="G89" s="39" t="str">
        <f t="shared" si="132"/>
        <v>End of life - Fish waste handling</v>
      </c>
      <c r="H89" s="39" t="str">
        <f t="shared" si="132"/>
        <v>Prod. - Farming/grow out</v>
      </c>
      <c r="I89" s="39" t="str">
        <f t="shared" ref="I89" si="133">_xlfn.XLOOKUP(LARGE($E197:$BB197,I$67),$E197:$BB197,$E$175:$BB$175,"NA",0,1)</f>
        <v>Consumption - Consumer</v>
      </c>
      <c r="J89" s="2"/>
      <c r="K89" s="2"/>
      <c r="L89" s="2"/>
      <c r="M89" s="2"/>
      <c r="N89" s="2"/>
      <c r="O89" s="2"/>
      <c r="P89" s="2"/>
    </row>
    <row r="90" spans="1:16" ht="28" x14ac:dyDescent="0.15">
      <c r="A90" s="37" t="str">
        <f t="shared" si="91"/>
        <v>Ionising radiation</v>
      </c>
      <c r="B90" s="38"/>
      <c r="C90" s="39" t="str">
        <f t="shared" ref="C90:H90" si="134">_xlfn.XLOOKUP(LARGE($E198:$BB198,C$67),$E198:$BB198,$E$175:$BB$175,"NA",0,1)</f>
        <v>Raw material acquisition - Salmonid feed</v>
      </c>
      <c r="D90" s="39" t="str">
        <f t="shared" si="134"/>
        <v>Prod. - Hatchery and juvenile production</v>
      </c>
      <c r="E90" s="39" t="str">
        <f t="shared" si="134"/>
        <v>Raw material acquistition - Bass and Sea bream feed</v>
      </c>
      <c r="F90" s="39" t="str">
        <f t="shared" si="134"/>
        <v>Distribution - Packaging (transport and consumer)</v>
      </c>
      <c r="G90" s="39" t="str">
        <f t="shared" si="134"/>
        <v>Production - Preparation</v>
      </c>
      <c r="H90" s="39" t="str">
        <f t="shared" si="134"/>
        <v>Consumption - Consumer</v>
      </c>
      <c r="I90" s="39" t="str">
        <f t="shared" ref="I90" si="135">_xlfn.XLOOKUP(LARGE($E198:$BB198,I$67),$E198:$BB198,$E$175:$BB$175,"NA",0,1)</f>
        <v>Prod. - Farming/grow out</v>
      </c>
      <c r="J90" s="2"/>
      <c r="K90" s="2"/>
      <c r="L90" s="2"/>
      <c r="M90" s="2"/>
      <c r="N90" s="2"/>
      <c r="O90" s="2"/>
      <c r="P90" s="2"/>
    </row>
    <row r="91" spans="1:16" ht="28" x14ac:dyDescent="0.15">
      <c r="A91" s="37" t="str">
        <f t="shared" si="91"/>
        <v>Land use</v>
      </c>
      <c r="B91" s="38"/>
      <c r="C91" s="39" t="str">
        <f t="shared" ref="C91:H91" si="136">_xlfn.XLOOKUP(LARGE($E199:$BB199,C$67),$E199:$BB199,$E$175:$BB$175,"NA",0,1)</f>
        <v>Raw material acquisition - Salmonid feed</v>
      </c>
      <c r="D91" s="39" t="str">
        <f t="shared" si="136"/>
        <v>Raw material acquistition - Bass and Sea bream feed</v>
      </c>
      <c r="E91" s="39" t="str">
        <f t="shared" si="136"/>
        <v>Prod. - Hatchery and juvenile production</v>
      </c>
      <c r="F91" s="39" t="str">
        <f t="shared" si="136"/>
        <v>Prod. - Farming/grow out</v>
      </c>
      <c r="G91" s="39" t="str">
        <f t="shared" si="136"/>
        <v>Consumption - Consumer</v>
      </c>
      <c r="H91" s="39" t="str">
        <f t="shared" si="136"/>
        <v>Distribution - Packaging (transport and consumer)</v>
      </c>
      <c r="I91" s="39" t="str">
        <f t="shared" ref="I91" si="137">_xlfn.XLOOKUP(LARGE($E199:$BB199,I$67),$E199:$BB199,$E$175:$BB$175,"NA",0,1)</f>
        <v>Production - Preparation</v>
      </c>
      <c r="J91" s="2"/>
      <c r="K91" s="2"/>
      <c r="L91" s="2"/>
      <c r="M91" s="2"/>
      <c r="N91" s="2"/>
      <c r="O91" s="2"/>
      <c r="P91" s="2"/>
    </row>
    <row r="92" spans="1:16" ht="28" x14ac:dyDescent="0.15">
      <c r="A92" s="37" t="str">
        <f t="shared" si="91"/>
        <v>Ozone depletion</v>
      </c>
      <c r="B92" s="38"/>
      <c r="C92" s="39" t="str">
        <f t="shared" ref="C92:H92" si="138">_xlfn.XLOOKUP(LARGE($E200:$BB200,C$67),$E200:$BB200,$E$175:$BB$175,"NA",0,1)</f>
        <v>Raw material acquistition - Bass and Sea bream feed</v>
      </c>
      <c r="D92" s="39" t="str">
        <f t="shared" si="138"/>
        <v>Raw material acquisition - Salmonid feed</v>
      </c>
      <c r="E92" s="39" t="str">
        <f t="shared" si="138"/>
        <v>Consumption - Consumer</v>
      </c>
      <c r="F92" s="39" t="str">
        <f t="shared" si="138"/>
        <v>Prod. - Hatchery and juvenile production</v>
      </c>
      <c r="G92" s="39" t="str">
        <f t="shared" si="138"/>
        <v>Prod.-Bass &amp; Sea bream grow out and juvenile</v>
      </c>
      <c r="H92" s="39" t="str">
        <f t="shared" si="138"/>
        <v>Prod. - Farming/grow out</v>
      </c>
      <c r="I92" s="39" t="str">
        <f t="shared" ref="I92" si="139">_xlfn.XLOOKUP(LARGE($E200:$BB200,I$67),$E200:$BB200,$E$175:$BB$175,"NA",0,1)</f>
        <v>Production - Preparation</v>
      </c>
      <c r="J92" s="2"/>
      <c r="K92" s="2"/>
      <c r="L92" s="2"/>
      <c r="M92" s="2"/>
      <c r="N92" s="2"/>
      <c r="O92" s="2"/>
      <c r="P92" s="2"/>
    </row>
    <row r="93" spans="1:16" ht="28" x14ac:dyDescent="0.15">
      <c r="A93" s="37" t="str">
        <f t="shared" si="91"/>
        <v>Photochemical ozone formation</v>
      </c>
      <c r="B93" s="38"/>
      <c r="C93" s="39" t="str">
        <f t="shared" ref="C93:H93" si="140">_xlfn.XLOOKUP(LARGE($E201:$BB201,C$67),$E201:$BB201,$E$175:$BB$175,"NA",0,1)</f>
        <v>Raw material acquisition - Salmonid feed</v>
      </c>
      <c r="D93" s="39" t="str">
        <f t="shared" si="140"/>
        <v>Prod. - Farming/grow out</v>
      </c>
      <c r="E93" s="39" t="str">
        <f t="shared" si="140"/>
        <v>Raw material acquistition - Bass and Sea bream feed</v>
      </c>
      <c r="F93" s="39" t="str">
        <f t="shared" si="140"/>
        <v>Distribution - Packaging (transport and consumer)</v>
      </c>
      <c r="G93" s="39" t="str">
        <f t="shared" si="140"/>
        <v>Prod. - Hatchery and juvenile production</v>
      </c>
      <c r="H93" s="39" t="str">
        <f t="shared" si="140"/>
        <v>Prod.-Bass &amp; Sea bream grow out and juvenile</v>
      </c>
      <c r="I93" s="39" t="str">
        <f t="shared" ref="I93" si="141">_xlfn.XLOOKUP(LARGE($E201:$BB201,I$67),$E201:$BB201,$E$175:$BB$175,"NA",0,1)</f>
        <v>Consumption - Consumer</v>
      </c>
      <c r="J93" s="2"/>
      <c r="K93" s="2"/>
      <c r="L93" s="2"/>
      <c r="M93" s="2"/>
      <c r="N93" s="2"/>
      <c r="O93" s="2"/>
      <c r="P93" s="2"/>
    </row>
    <row r="94" spans="1:16" ht="28" x14ac:dyDescent="0.15">
      <c r="A94" s="37" t="str">
        <f t="shared" si="91"/>
        <v>Resource use, fossils</v>
      </c>
      <c r="B94" s="38"/>
      <c r="C94" s="39" t="str">
        <f t="shared" ref="C94:H94" si="142">_xlfn.XLOOKUP(LARGE($E202:$BB202,C$67),$E202:$BB202,$E$175:$BB$175,"NA",0,1)</f>
        <v>Raw material acquisition - Salmonid feed</v>
      </c>
      <c r="D94" s="39" t="str">
        <f t="shared" si="142"/>
        <v>Prod. - Farming/grow out</v>
      </c>
      <c r="E94" s="39" t="str">
        <f t="shared" si="142"/>
        <v>Distribution - Packaging (transport and consumer)</v>
      </c>
      <c r="F94" s="39" t="str">
        <f t="shared" si="142"/>
        <v>Prod. - Hatchery and juvenile production</v>
      </c>
      <c r="G94" s="39" t="str">
        <f t="shared" si="142"/>
        <v>Production - Preparation</v>
      </c>
      <c r="H94" s="39" t="str">
        <f t="shared" si="142"/>
        <v>Consumption - Consumer</v>
      </c>
      <c r="I94" s="39" t="str">
        <f t="shared" ref="I94" si="143">_xlfn.XLOOKUP(LARGE($E202:$BB202,I$67),$E202:$BB202,$E$175:$BB$175,"NA",0,1)</f>
        <v>Prod.-Bass &amp; Sea bream grow out and juvenile</v>
      </c>
      <c r="J94" s="2"/>
      <c r="K94" s="2"/>
      <c r="L94" s="2"/>
      <c r="M94" s="2"/>
      <c r="N94" s="2"/>
      <c r="O94" s="2"/>
      <c r="P94" s="2"/>
    </row>
    <row r="95" spans="1:16" ht="28" x14ac:dyDescent="0.15">
      <c r="A95" s="37" t="str">
        <f t="shared" si="91"/>
        <v>Resource use, minerals and metals</v>
      </c>
      <c r="B95" s="38"/>
      <c r="C95" s="39" t="str">
        <f t="shared" ref="C95:H95" si="144">_xlfn.XLOOKUP(LARGE($E203:$BB203,C$67),$E203:$BB203,$E$175:$BB$175,"NA",0,1)</f>
        <v>Prod. - Hatchery and juvenile production</v>
      </c>
      <c r="D95" s="39" t="str">
        <f t="shared" si="144"/>
        <v>Prod. - Farming/grow out</v>
      </c>
      <c r="E95" s="39" t="str">
        <f t="shared" si="144"/>
        <v>Raw material acquisition - Salmonid feed</v>
      </c>
      <c r="F95" s="39" t="str">
        <f t="shared" si="144"/>
        <v>Production - Preparation</v>
      </c>
      <c r="G95" s="39" t="str">
        <f t="shared" si="144"/>
        <v>Raw material acquistition - Bass and Sea bream feed</v>
      </c>
      <c r="H95" s="39" t="str">
        <f t="shared" si="144"/>
        <v>Consumption - Consumer</v>
      </c>
      <c r="I95" s="39" t="str">
        <f t="shared" ref="I95" si="145">_xlfn.XLOOKUP(LARGE($E203:$BB203,I$67),$E203:$BB203,$E$175:$BB$175,"NA",0,1)</f>
        <v>Distribution - Packaging (transport and consumer)</v>
      </c>
      <c r="J95" s="2"/>
      <c r="K95" s="2"/>
      <c r="L95" s="2"/>
      <c r="M95" s="2"/>
      <c r="N95" s="2"/>
      <c r="O95" s="2"/>
      <c r="P95" s="2"/>
    </row>
    <row r="96" spans="1:16" ht="28" x14ac:dyDescent="0.15">
      <c r="A96" s="37" t="str">
        <f t="shared" si="91"/>
        <v>Water use</v>
      </c>
      <c r="B96" s="38"/>
      <c r="C96" s="39" t="str">
        <f t="shared" ref="C96:H96" si="146">_xlfn.XLOOKUP(LARGE($E204:$BB204,C$67),$E204:$BB204,$E$175:$BB$175,"NA",0,1)</f>
        <v>Prod. - Farming/grow out</v>
      </c>
      <c r="D96" s="39" t="str">
        <f t="shared" si="146"/>
        <v>Distribution - Packaging (transport and consumer)</v>
      </c>
      <c r="E96" s="39" t="str">
        <f t="shared" si="146"/>
        <v>Prod. - Hatchery and juvenile production</v>
      </c>
      <c r="F96" s="39" t="str">
        <f t="shared" si="146"/>
        <v>Production - Preparation</v>
      </c>
      <c r="G96" s="39" t="str">
        <f t="shared" si="146"/>
        <v>Raw material acquistition - Bass and Sea bream feed</v>
      </c>
      <c r="H96" s="39" t="str">
        <f t="shared" si="146"/>
        <v>Consumption - Consumer</v>
      </c>
      <c r="I96" s="39" t="str">
        <f t="shared" ref="I96" si="147">_xlfn.XLOOKUP(LARGE($E204:$BB204,I$67),$E204:$BB204,$E$175:$BB$175,"NA",0,1)</f>
        <v>End of life - Fish waste handling</v>
      </c>
      <c r="J96" s="2"/>
      <c r="K96" s="2"/>
      <c r="L96" s="2"/>
      <c r="M96" s="2"/>
      <c r="N96" s="2"/>
      <c r="O96" s="2"/>
      <c r="P96" s="2"/>
    </row>
    <row r="97" spans="1:16" x14ac:dyDescent="0.15">
      <c r="A97" s="2"/>
      <c r="B97" s="4"/>
      <c r="C97" s="11"/>
      <c r="D97" s="11"/>
      <c r="E97" s="11"/>
      <c r="F97" s="11"/>
      <c r="G97" s="2"/>
      <c r="H97" s="2"/>
      <c r="I97" s="2"/>
      <c r="J97" s="2"/>
      <c r="K97" s="2"/>
      <c r="L97" s="2"/>
      <c r="M97" s="2"/>
      <c r="N97" s="2"/>
      <c r="O97" s="2"/>
      <c r="P97" s="2"/>
    </row>
    <row r="98" spans="1:16" x14ac:dyDescent="0.15">
      <c r="A98" s="40" t="str">
        <f>A176</f>
        <v>Acidification</v>
      </c>
      <c r="B98" s="41"/>
      <c r="C98" s="42">
        <f>(_xlfn.XLOOKUP(LARGE($E176:$BB176,C$67),$E176:$BB176,$E176:$BB176,"NA",0,1))/$C176</f>
        <v>0.58054592624493018</v>
      </c>
      <c r="D98" s="42">
        <f t="shared" ref="D98:H98" si="148">(_xlfn.XLOOKUP(LARGE($B129:$AY129,D$67),$B129:$AY129,$B129:$AY129,"NA",0,1))/$C4</f>
        <v>0.16741252126058398</v>
      </c>
      <c r="E98" s="42">
        <f t="shared" si="148"/>
        <v>0.15750707529892086</v>
      </c>
      <c r="F98" s="42">
        <f t="shared" si="148"/>
        <v>3.8483253149823295E-2</v>
      </c>
      <c r="G98" s="42">
        <f t="shared" si="148"/>
        <v>3.6206438576732794E-2</v>
      </c>
      <c r="H98" s="42">
        <f t="shared" si="148"/>
        <v>1.1222161792220787E-2</v>
      </c>
      <c r="I98" s="42">
        <f t="shared" ref="I98:J98" si="149">(_xlfn.XLOOKUP(LARGE($B129:$AY129,I$67),$B129:$AY129,$B129:$AY129,"NA",0,1))/$C4</f>
        <v>5.7955661784944946E-3</v>
      </c>
      <c r="J98" s="42">
        <f t="shared" si="149"/>
        <v>8.285268749865689E-6</v>
      </c>
      <c r="K98" s="2"/>
      <c r="L98" s="2"/>
      <c r="M98" s="2"/>
      <c r="N98" s="2"/>
      <c r="O98" s="2"/>
      <c r="P98" s="2"/>
    </row>
    <row r="99" spans="1:16" x14ac:dyDescent="0.15">
      <c r="A99" s="40" t="str">
        <f t="shared" ref="A99:A126" si="150">A177</f>
        <v>Climate change</v>
      </c>
      <c r="B99" s="41"/>
      <c r="C99" s="42">
        <f t="shared" ref="C99:H99" si="151">(_xlfn.XLOOKUP(LARGE($B130:$AY130,C$67),$B130:$AY130,$B130:$AY130,"NA",0,1))/$C5</f>
        <v>0.58816719577145515</v>
      </c>
      <c r="D99" s="42">
        <f t="shared" si="151"/>
        <v>0.17156839463892065</v>
      </c>
      <c r="E99" s="42">
        <f t="shared" si="151"/>
        <v>0.10189113279048433</v>
      </c>
      <c r="F99" s="42">
        <f t="shared" si="151"/>
        <v>7.5556846653405285E-2</v>
      </c>
      <c r="G99" s="42">
        <f t="shared" si="151"/>
        <v>5.0024409583491282E-2</v>
      </c>
      <c r="H99" s="42">
        <f t="shared" si="151"/>
        <v>9.4989503458796556E-3</v>
      </c>
      <c r="I99" s="42">
        <f t="shared" ref="I99:J99" si="152">(_xlfn.XLOOKUP(LARGE($B130:$AY130,I$67),$B130:$AY130,$B130:$AY130,"NA",0,1))/$C5</f>
        <v>3.2793912748323773E-3</v>
      </c>
      <c r="J99" s="42">
        <f t="shared" si="152"/>
        <v>8.449392110394882E-6</v>
      </c>
      <c r="K99" s="2"/>
      <c r="L99" s="2"/>
      <c r="M99" s="2"/>
      <c r="N99" s="2"/>
      <c r="O99" s="2"/>
      <c r="P99" s="2"/>
    </row>
    <row r="100" spans="1:16" x14ac:dyDescent="0.15">
      <c r="A100" s="40" t="str">
        <f t="shared" si="150"/>
        <v>Climate change - Biogenic</v>
      </c>
      <c r="B100" s="41"/>
      <c r="C100" s="42">
        <f t="shared" ref="C100:H100" si="153">(_xlfn.XLOOKUP(LARGE($B131:$AY131,C$67),$B131:$AY131,$B131:$AY131,"NA",0,1))/$C6</f>
        <v>0.74597077295210523</v>
      </c>
      <c r="D100" s="42">
        <f t="shared" si="153"/>
        <v>0.18922261136110347</v>
      </c>
      <c r="E100" s="42">
        <f t="shared" si="153"/>
        <v>3.4085882515067591E-2</v>
      </c>
      <c r="F100" s="42">
        <f t="shared" si="153"/>
        <v>2.3292777987850916E-2</v>
      </c>
      <c r="G100" s="42">
        <f t="shared" si="153"/>
        <v>4.0707081009692982E-3</v>
      </c>
      <c r="H100" s="42">
        <f t="shared" si="153"/>
        <v>3.302805012786032E-3</v>
      </c>
      <c r="I100" s="42">
        <f t="shared" ref="I100:J100" si="154">(_xlfn.XLOOKUP(LARGE($B131:$AY131,I$67),$B131:$AY131,$B131:$AY131,"NA",0,1))/$C6</f>
        <v>5.2222764670718336E-5</v>
      </c>
      <c r="J100" s="42">
        <f t="shared" si="154"/>
        <v>1.5184699212002814E-6</v>
      </c>
      <c r="K100" s="2"/>
      <c r="L100" s="2"/>
      <c r="M100" s="2"/>
      <c r="N100" s="2"/>
      <c r="O100" s="2"/>
      <c r="P100" s="2"/>
    </row>
    <row r="101" spans="1:16" x14ac:dyDescent="0.15">
      <c r="A101" s="40" t="str">
        <f t="shared" si="150"/>
        <v>Climate change - Fossil</v>
      </c>
      <c r="B101" s="41"/>
      <c r="C101" s="42">
        <f t="shared" ref="C101:H101" si="155">(_xlfn.XLOOKUP(LARGE($B132:$AY132,C$67),$B132:$AY132,$B132:$AY132,"NA",0,1))/$C7</f>
        <v>0.43277805325199525</v>
      </c>
      <c r="D101" s="42">
        <f t="shared" si="155"/>
        <v>0.23059317222649056</v>
      </c>
      <c r="E101" s="42">
        <f t="shared" si="155"/>
        <v>0.14712124126231446</v>
      </c>
      <c r="F101" s="42">
        <f t="shared" si="155"/>
        <v>0.10994032358891866</v>
      </c>
      <c r="G101" s="42">
        <f t="shared" si="155"/>
        <v>6.1015008281331072E-2</v>
      </c>
      <c r="H101" s="42">
        <f t="shared" si="155"/>
        <v>1.3757549883890764E-2</v>
      </c>
      <c r="I101" s="42">
        <f t="shared" ref="I101:J101" si="156">(_xlfn.XLOOKUP(LARGE($B132:$AY132,I$67),$B132:$AY132,$B132:$AY132,"NA",0,1))/$C7</f>
        <v>4.7748715862800818E-3</v>
      </c>
      <c r="J101" s="42">
        <f t="shared" si="156"/>
        <v>1.2218555413408569E-5</v>
      </c>
      <c r="K101" s="2"/>
      <c r="L101" s="2"/>
      <c r="M101" s="2"/>
      <c r="N101" s="2"/>
      <c r="O101" s="2"/>
      <c r="P101" s="2"/>
    </row>
    <row r="102" spans="1:16" x14ac:dyDescent="0.15">
      <c r="A102" s="40" t="str">
        <f t="shared" si="150"/>
        <v>Climate change - Land Use and LU Change</v>
      </c>
      <c r="B102" s="41"/>
      <c r="C102" s="42">
        <f t="shared" ref="C102:H102" si="157">(_xlfn.XLOOKUP(LARGE($B133:$AY133,C$67),$B133:$AY133,$B133:$AY133,"NA",0,1))/$C8</f>
        <v>0.93643414777073797</v>
      </c>
      <c r="D102" s="42">
        <f t="shared" si="157"/>
        <v>3.5954552721732848E-2</v>
      </c>
      <c r="E102" s="42">
        <f t="shared" si="157"/>
        <v>2.5596306608044784E-2</v>
      </c>
      <c r="F102" s="42">
        <f t="shared" si="157"/>
        <v>1.9182169526768969E-3</v>
      </c>
      <c r="G102" s="42">
        <f t="shared" si="157"/>
        <v>6.1218266019265097E-5</v>
      </c>
      <c r="H102" s="42">
        <f t="shared" si="157"/>
        <v>3.4502131134652768E-5</v>
      </c>
      <c r="I102" s="42">
        <f t="shared" ref="I102:J102" si="158">(_xlfn.XLOOKUP(LARGE($B133:$AY133,I$67),$B133:$AY133,$B133:$AY133,"NA",0,1))/$C8</f>
        <v>8.2496527959224807E-7</v>
      </c>
      <c r="J102" s="42">
        <f t="shared" si="158"/>
        <v>1.3466695530039991E-7</v>
      </c>
      <c r="K102" s="2"/>
      <c r="L102" s="2"/>
      <c r="M102" s="2"/>
      <c r="N102" s="2"/>
      <c r="O102" s="2"/>
      <c r="P102" s="2"/>
    </row>
    <row r="103" spans="1:16" x14ac:dyDescent="0.15">
      <c r="A103" s="40" t="str">
        <f t="shared" si="150"/>
        <v>Ecotoxicity, freshwater - part 1</v>
      </c>
      <c r="B103" s="41"/>
      <c r="C103" s="42">
        <f t="shared" ref="C103:H103" si="159">(_xlfn.XLOOKUP(LARGE($B134:$AY134,C$67),$B134:$AY134,$B134:$AY134,"NA",0,1))/$C9</f>
        <v>0.80421378721370385</v>
      </c>
      <c r="D103" s="42">
        <f t="shared" si="159"/>
        <v>7.4149759740612498E-2</v>
      </c>
      <c r="E103" s="42">
        <f t="shared" si="159"/>
        <v>5.2831022183271431E-2</v>
      </c>
      <c r="F103" s="42">
        <f t="shared" si="159"/>
        <v>3.5372687994652742E-2</v>
      </c>
      <c r="G103" s="42">
        <f t="shared" si="159"/>
        <v>2.7971926080996024E-2</v>
      </c>
      <c r="H103" s="42">
        <f t="shared" si="159"/>
        <v>3.488613003619983E-3</v>
      </c>
      <c r="I103" s="42">
        <f t="shared" ref="I103:J103" si="160">(_xlfn.XLOOKUP(LARGE($B134:$AY134,I$67),$B134:$AY134,$B134:$AY134,"NA",0,1))/$C9</f>
        <v>1.9660238184833361E-3</v>
      </c>
      <c r="J103" s="42">
        <f t="shared" si="160"/>
        <v>3.74247625925017E-6</v>
      </c>
      <c r="K103" s="2"/>
      <c r="L103" s="2"/>
      <c r="M103" s="2"/>
      <c r="N103" s="2"/>
      <c r="O103" s="2"/>
      <c r="P103" s="2"/>
    </row>
    <row r="104" spans="1:16" x14ac:dyDescent="0.15">
      <c r="A104" s="40" t="str">
        <f t="shared" si="150"/>
        <v>Ecotoxicity, freshwater - part 2</v>
      </c>
      <c r="B104" s="41"/>
      <c r="C104" s="42">
        <f t="shared" ref="C104:H104" si="161">(_xlfn.XLOOKUP(LARGE($B135:$AY135,C$67),$B135:$AY135,$B135:$AY135,"NA",0,1))/$C10</f>
        <v>0.874268444806236</v>
      </c>
      <c r="D104" s="42">
        <f t="shared" si="161"/>
        <v>9.1605358162035896E-2</v>
      </c>
      <c r="E104" s="42">
        <f t="shared" si="161"/>
        <v>2.6411623700667217E-2</v>
      </c>
      <c r="F104" s="42">
        <f t="shared" si="161"/>
        <v>5.5528322743412665E-3</v>
      </c>
      <c r="G104" s="42">
        <f t="shared" si="161"/>
        <v>9.652141719142446E-4</v>
      </c>
      <c r="H104" s="42">
        <f t="shared" si="161"/>
        <v>8.886256541111449E-4</v>
      </c>
      <c r="I104" s="42">
        <f t="shared" ref="I104:J104" si="162">(_xlfn.XLOOKUP(LARGE($B135:$AY135,I$67),$B135:$AY135,$B135:$AY135,"NA",0,1))/$C10</f>
        <v>3.0765467919949437E-4</v>
      </c>
      <c r="J104" s="42">
        <f t="shared" si="162"/>
        <v>1.7264133531780386E-7</v>
      </c>
      <c r="K104" s="2"/>
      <c r="L104" s="2"/>
      <c r="M104" s="2"/>
      <c r="N104" s="2"/>
      <c r="O104" s="2"/>
      <c r="P104" s="2"/>
    </row>
    <row r="105" spans="1:16" x14ac:dyDescent="0.15">
      <c r="A105" s="40" t="str">
        <f t="shared" si="150"/>
        <v>Ecotoxicity, freshwater - inorganics</v>
      </c>
      <c r="B105" s="41"/>
      <c r="C105" s="42">
        <f t="shared" ref="C105:H105" si="163">(_xlfn.XLOOKUP(LARGE($B136:$AY136,C$67),$B136:$AY136,$B136:$AY136,"NA",0,1))/$C11</f>
        <v>0.47216493667358517</v>
      </c>
      <c r="D105" s="42">
        <f t="shared" si="163"/>
        <v>0.22837169685187109</v>
      </c>
      <c r="E105" s="42">
        <f t="shared" si="163"/>
        <v>0.12506319812783759</v>
      </c>
      <c r="F105" s="42">
        <f t="shared" si="163"/>
        <v>0.12270244916061834</v>
      </c>
      <c r="G105" s="42">
        <f t="shared" si="163"/>
        <v>3.9512346539956923E-2</v>
      </c>
      <c r="H105" s="42">
        <f t="shared" si="163"/>
        <v>1.0029178693004891E-2</v>
      </c>
      <c r="I105" s="42">
        <f t="shared" ref="I105:J105" si="164">(_xlfn.XLOOKUP(LARGE($B136:$AY136,I$67),$B136:$AY136,$B136:$AY136,"NA",0,1))/$C11</f>
        <v>2.128439901756663E-3</v>
      </c>
      <c r="J105" s="42">
        <f t="shared" si="164"/>
        <v>1.6689889952344964E-5</v>
      </c>
      <c r="K105" s="2"/>
      <c r="L105" s="2"/>
      <c r="M105" s="2"/>
      <c r="N105" s="2"/>
      <c r="O105" s="2"/>
      <c r="P105" s="2"/>
    </row>
    <row r="106" spans="1:16" x14ac:dyDescent="0.15">
      <c r="A106" s="40" t="str">
        <f t="shared" si="150"/>
        <v>Ecotoxicity, freshwater - metals</v>
      </c>
      <c r="B106" s="41"/>
      <c r="C106" s="42">
        <f t="shared" ref="C106:H106" si="165">(_xlfn.XLOOKUP(LARGE($B137:$AY137,C$67),$B137:$AY137,$B137:$AY137,"NA",0,1))/$C12</f>
        <v>0.50363411028704097</v>
      </c>
      <c r="D106" s="42">
        <f t="shared" si="165"/>
        <v>0.38227631990681443</v>
      </c>
      <c r="E106" s="42">
        <f t="shared" si="165"/>
        <v>5.2318093104974282E-2</v>
      </c>
      <c r="F106" s="42">
        <f t="shared" si="165"/>
        <v>3.6562552796469389E-2</v>
      </c>
      <c r="G106" s="42">
        <f t="shared" si="165"/>
        <v>9.5442136269740345E-3</v>
      </c>
      <c r="H106" s="42">
        <f t="shared" si="165"/>
        <v>8.9980026435032626E-3</v>
      </c>
      <c r="I106" s="42">
        <f t="shared" ref="I106:J106" si="166">(_xlfn.XLOOKUP(LARGE($B137:$AY137,I$67),$B137:$AY137,$B137:$AY137,"NA",0,1))/$C12</f>
        <v>6.6647717465729284E-3</v>
      </c>
      <c r="J106" s="42">
        <f t="shared" si="166"/>
        <v>1.3817419528592065E-6</v>
      </c>
      <c r="K106" s="2"/>
      <c r="L106" s="2"/>
      <c r="M106" s="2"/>
      <c r="N106" s="2"/>
      <c r="O106" s="2"/>
      <c r="P106" s="2"/>
    </row>
    <row r="107" spans="1:16" x14ac:dyDescent="0.15">
      <c r="A107" s="40" t="str">
        <f t="shared" si="150"/>
        <v>Ecotoxicity, freshwater - organics</v>
      </c>
      <c r="B107" s="41"/>
      <c r="C107" s="42">
        <f t="shared" ref="C107:H107" si="167">(_xlfn.XLOOKUP(LARGE($B138:$AY138,C$67),$B138:$AY138,$B138:$AY138,"NA",0,1))/$C13</f>
        <v>0.97352399239160847</v>
      </c>
      <c r="D107" s="42">
        <f t="shared" si="167"/>
        <v>2.6475334969381276E-2</v>
      </c>
      <c r="E107" s="42">
        <f t="shared" si="167"/>
        <v>3.9022080334862374E-7</v>
      </c>
      <c r="F107" s="42">
        <f t="shared" si="167"/>
        <v>2.0082193604377247E-7</v>
      </c>
      <c r="G107" s="42">
        <f t="shared" si="167"/>
        <v>8.0693107985736602E-8</v>
      </c>
      <c r="H107" s="42">
        <f t="shared" si="167"/>
        <v>9.0316226734439019E-10</v>
      </c>
      <c r="I107" s="42">
        <f t="shared" ref="I107:J107" si="168">(_xlfn.XLOOKUP(LARGE($B138:$AY138,I$67),$B138:$AY138,$B138:$AY138,"NA",0,1))/$C13</f>
        <v>4.9395571735145209E-16</v>
      </c>
      <c r="J107" s="42">
        <f t="shared" si="168"/>
        <v>1.0936393104706462E-17</v>
      </c>
      <c r="K107" s="2"/>
      <c r="L107" s="2"/>
      <c r="M107" s="2"/>
      <c r="N107" s="2"/>
      <c r="O107" s="2"/>
      <c r="P107" s="2"/>
    </row>
    <row r="108" spans="1:16" x14ac:dyDescent="0.15">
      <c r="A108" s="40" t="str">
        <f t="shared" si="150"/>
        <v>Particulate Matter</v>
      </c>
      <c r="B108" s="41"/>
      <c r="C108" s="42">
        <f t="shared" ref="C108:H108" si="169">(_xlfn.XLOOKUP(LARGE($B139:$AY139,C$67),$B139:$AY139,$B139:$AY139,"NA",0,1))/$C14</f>
        <v>0.47323291447073007</v>
      </c>
      <c r="D108" s="42">
        <f t="shared" si="169"/>
        <v>0.29876910073990054</v>
      </c>
      <c r="E108" s="42">
        <f t="shared" si="169"/>
        <v>0.15479011173095578</v>
      </c>
      <c r="F108" s="42">
        <f t="shared" si="169"/>
        <v>3.6156616540698287E-2</v>
      </c>
      <c r="G108" s="42">
        <f t="shared" si="169"/>
        <v>2.6617571315153962E-2</v>
      </c>
      <c r="H108" s="42">
        <f t="shared" si="169"/>
        <v>6.3422252734533415E-3</v>
      </c>
      <c r="I108" s="42">
        <f t="shared" ref="I108:J108" si="170">(_xlfn.XLOOKUP(LARGE($B139:$AY139,I$67),$B139:$AY139,$B139:$AY139,"NA",0,1))/$C14</f>
        <v>4.0747120036604386E-3</v>
      </c>
      <c r="J108" s="42">
        <f t="shared" si="170"/>
        <v>9.5938699051061664E-6</v>
      </c>
      <c r="K108" s="2"/>
      <c r="L108" s="2"/>
      <c r="M108" s="2"/>
      <c r="N108" s="2"/>
      <c r="O108" s="2"/>
      <c r="P108" s="2"/>
    </row>
    <row r="109" spans="1:16" x14ac:dyDescent="0.15">
      <c r="A109" s="40" t="str">
        <f t="shared" si="150"/>
        <v>Eutrophication, marine</v>
      </c>
      <c r="B109" s="41"/>
      <c r="C109" s="42">
        <f t="shared" ref="C109:H109" si="171">(_xlfn.XLOOKUP(LARGE($B140:$AY140,C$67),$B140:$AY140,$B140:$AY140,"NA",0,1))/$C15</f>
        <v>0.44953861476070106</v>
      </c>
      <c r="D109" s="42">
        <f t="shared" si="171"/>
        <v>0.39774611958640704</v>
      </c>
      <c r="E109" s="42">
        <f t="shared" si="171"/>
        <v>0.12062917731844114</v>
      </c>
      <c r="F109" s="42">
        <f t="shared" si="171"/>
        <v>2.4563770420836569E-2</v>
      </c>
      <c r="G109" s="42">
        <f t="shared" si="171"/>
        <v>5.6706881594654826E-3</v>
      </c>
      <c r="H109" s="42">
        <f t="shared" si="171"/>
        <v>1.5476238433571013E-3</v>
      </c>
      <c r="I109" s="42">
        <f t="shared" ref="I109:J109" si="172">(_xlfn.XLOOKUP(LARGE($B140:$AY140,I$67),$B140:$AY140,$B140:$AY140,"NA",0,1))/$C15</f>
        <v>3.0233986552472074E-4</v>
      </c>
      <c r="J109" s="42">
        <f t="shared" si="172"/>
        <v>8.9366610145729305E-7</v>
      </c>
      <c r="K109" s="2"/>
      <c r="L109" s="2"/>
      <c r="M109" s="2"/>
      <c r="N109" s="2"/>
      <c r="O109" s="2"/>
      <c r="P109" s="2"/>
    </row>
    <row r="110" spans="1:16" x14ac:dyDescent="0.15">
      <c r="A110" s="40" t="str">
        <f t="shared" si="150"/>
        <v>Eutrophication, freshwater</v>
      </c>
      <c r="B110" s="41"/>
      <c r="C110" s="42">
        <f t="shared" ref="C110:H110" si="173">(_xlfn.XLOOKUP(LARGE($B141:$AY141,C$67),$B141:$AY141,$B141:$AY141,"NA",0,1))/$C16</f>
        <v>0.79198250688128224</v>
      </c>
      <c r="D110" s="42">
        <f t="shared" si="173"/>
        <v>0.15300386309444558</v>
      </c>
      <c r="E110" s="42">
        <f t="shared" si="173"/>
        <v>3.7300799928618171E-2</v>
      </c>
      <c r="F110" s="42">
        <f t="shared" si="173"/>
        <v>1.4647538306713863E-2</v>
      </c>
      <c r="G110" s="42">
        <f t="shared" si="173"/>
        <v>1.4906584141007716E-3</v>
      </c>
      <c r="H110" s="42">
        <f t="shared" si="173"/>
        <v>7.9674285299332552E-4</v>
      </c>
      <c r="I110" s="42">
        <f t="shared" ref="I110:J110" si="174">(_xlfn.XLOOKUP(LARGE($B141:$AY141,I$67),$B141:$AY141,$B141:$AY141,"NA",0,1))/$C16</f>
        <v>7.773549857916502E-4</v>
      </c>
      <c r="J110" s="42">
        <f t="shared" si="174"/>
        <v>3.1883349944477593E-7</v>
      </c>
      <c r="K110" s="2"/>
      <c r="L110" s="2"/>
      <c r="M110" s="2"/>
      <c r="N110" s="2"/>
      <c r="O110" s="2"/>
      <c r="P110" s="2"/>
    </row>
    <row r="111" spans="1:16" x14ac:dyDescent="0.15">
      <c r="A111" s="40" t="str">
        <f t="shared" si="150"/>
        <v>Eutrophication, terrestrial</v>
      </c>
      <c r="B111" s="41"/>
      <c r="C111" s="42">
        <f t="shared" ref="C111:H111" si="175">(_xlfn.XLOOKUP(LARGE($B142:$AY142,C$67),$B142:$AY142,$B142:$AY142,"NA",0,1))/$C17</f>
        <v>0.58652218561510883</v>
      </c>
      <c r="D111" s="42">
        <f t="shared" si="175"/>
        <v>0.20135239398870308</v>
      </c>
      <c r="E111" s="42">
        <f t="shared" si="175"/>
        <v>0.15137492267588473</v>
      </c>
      <c r="F111" s="42">
        <f t="shared" si="175"/>
        <v>3.4388764466897766E-2</v>
      </c>
      <c r="G111" s="42">
        <f t="shared" si="175"/>
        <v>1.6195619202994064E-2</v>
      </c>
      <c r="H111" s="42">
        <f t="shared" si="175"/>
        <v>7.0253401407031511E-3</v>
      </c>
      <c r="I111" s="42">
        <f t="shared" ref="I111:J111" si="176">(_xlfn.XLOOKUP(LARGE($B142:$AY142,I$67),$B142:$AY142,$B142:$AY142,"NA",0,1))/$C17</f>
        <v>3.1233362309373235E-3</v>
      </c>
      <c r="J111" s="42">
        <f t="shared" si="176"/>
        <v>9.3578735556519228E-6</v>
      </c>
      <c r="K111" s="2"/>
      <c r="L111" s="2"/>
      <c r="M111" s="2"/>
      <c r="N111" s="2"/>
      <c r="O111" s="2"/>
      <c r="P111" s="2"/>
    </row>
    <row r="112" spans="1:16" x14ac:dyDescent="0.15">
      <c r="A112" s="40" t="str">
        <f t="shared" si="150"/>
        <v>Human toxicity, cancer</v>
      </c>
      <c r="B112" s="41"/>
      <c r="C112" s="42">
        <f t="shared" ref="C112:H112" si="177">(_xlfn.XLOOKUP(LARGE($B143:$AY143,C$67),$B143:$AY143,$B143:$AY143,"NA",0,1))/$C18</f>
        <v>0.72173045367942823</v>
      </c>
      <c r="D112" s="42">
        <f t="shared" si="177"/>
        <v>0.10108235715451595</v>
      </c>
      <c r="E112" s="42">
        <f t="shared" si="177"/>
        <v>7.0015014258088745E-2</v>
      </c>
      <c r="F112" s="42">
        <f t="shared" si="177"/>
        <v>5.7180589768967123E-2</v>
      </c>
      <c r="G112" s="42">
        <f t="shared" si="177"/>
        <v>4.2342658782925695E-2</v>
      </c>
      <c r="H112" s="42">
        <f t="shared" si="177"/>
        <v>5.5890232892915337E-3</v>
      </c>
      <c r="I112" s="42">
        <f t="shared" ref="I112:J112" si="178">(_xlfn.XLOOKUP(LARGE($B143:$AY143,I$67),$B143:$AY143,$B143:$AY143,"NA",0,1))/$C18</f>
        <v>2.0517719379453776E-3</v>
      </c>
      <c r="J112" s="42">
        <f t="shared" si="178"/>
        <v>5.7695219187466423E-6</v>
      </c>
      <c r="K112" s="2"/>
      <c r="L112" s="2"/>
      <c r="M112" s="2"/>
      <c r="N112" s="2"/>
      <c r="O112" s="2"/>
      <c r="P112" s="2"/>
    </row>
    <row r="113" spans="1:16" x14ac:dyDescent="0.15">
      <c r="A113" s="40" t="str">
        <f t="shared" si="150"/>
        <v>Human toxicity, cancer - inorganics</v>
      </c>
      <c r="B113" s="41"/>
      <c r="C113" s="42">
        <f t="shared" ref="C113:H113" si="179">(_xlfn.XLOOKUP(LARGE($B144:$AY144,C$67),$B144:$AY144,$B144:$AY144,"NA",0,1))/$C19</f>
        <v>0.97352481273902014</v>
      </c>
      <c r="D113" s="42">
        <f t="shared" si="179"/>
        <v>2.6475187260979926E-2</v>
      </c>
      <c r="E113" s="42">
        <f t="shared" si="179"/>
        <v>0</v>
      </c>
      <c r="F113" s="42">
        <f t="shared" si="179"/>
        <v>0</v>
      </c>
      <c r="G113" s="42">
        <f t="shared" si="179"/>
        <v>0</v>
      </c>
      <c r="H113" s="42">
        <f t="shared" si="179"/>
        <v>0</v>
      </c>
      <c r="I113" s="42">
        <f t="shared" ref="I113:J113" si="180">(_xlfn.XLOOKUP(LARGE($B144:$AY144,I$67),$B144:$AY144,$B144:$AY144,"NA",0,1))/$C19</f>
        <v>0</v>
      </c>
      <c r="J113" s="42">
        <f t="shared" si="180"/>
        <v>0</v>
      </c>
      <c r="K113" s="2"/>
      <c r="L113" s="2"/>
      <c r="M113" s="2"/>
      <c r="N113" s="2"/>
      <c r="O113" s="2"/>
      <c r="P113" s="2"/>
    </row>
    <row r="114" spans="1:16" x14ac:dyDescent="0.15">
      <c r="A114" s="40" t="str">
        <f t="shared" si="150"/>
        <v>Human toxicity, cancer - metals</v>
      </c>
      <c r="B114" s="41"/>
      <c r="C114" s="42">
        <f t="shared" ref="C114:H114" si="181">(_xlfn.XLOOKUP(LARGE($B145:$AY145,C$67),$B145:$AY145,$B145:$AY145,"NA",0,1))/$C20</f>
        <v>0.79018913533287916</v>
      </c>
      <c r="D114" s="42">
        <f t="shared" si="181"/>
        <v>8.039343633913644E-2</v>
      </c>
      <c r="E114" s="42">
        <f t="shared" si="181"/>
        <v>6.7911189847773404E-2</v>
      </c>
      <c r="F114" s="42">
        <f t="shared" si="181"/>
        <v>3.2579672865897379E-2</v>
      </c>
      <c r="G114" s="42">
        <f t="shared" si="181"/>
        <v>2.3805378805963683E-2</v>
      </c>
      <c r="H114" s="42">
        <f t="shared" si="181"/>
        <v>3.1001308980427803E-3</v>
      </c>
      <c r="I114" s="42">
        <f t="shared" ref="I114:J114" si="182">(_xlfn.XLOOKUP(LARGE($B145:$AY145,I$67),$B145:$AY145,$B145:$AY145,"NA",0,1))/$C20</f>
        <v>2.0161945868334718E-3</v>
      </c>
      <c r="J114" s="42">
        <f t="shared" si="182"/>
        <v>2.9273732372808557E-6</v>
      </c>
      <c r="K114" s="2"/>
      <c r="L114" s="2"/>
      <c r="M114" s="2"/>
      <c r="N114" s="2"/>
      <c r="O114" s="2"/>
      <c r="P114" s="2"/>
    </row>
    <row r="115" spans="1:16" x14ac:dyDescent="0.15">
      <c r="A115" s="40" t="str">
        <f t="shared" si="150"/>
        <v>Human toxicity, cancer - organics</v>
      </c>
      <c r="B115" s="41"/>
      <c r="C115" s="42">
        <f t="shared" ref="C115:H115" si="183">(_xlfn.XLOOKUP(LARGE($B146:$AY146,C$67),$B146:$AY146,$B146:$AY146,"NA",0,1))/$C21</f>
        <v>0.45145541581215237</v>
      </c>
      <c r="D115" s="42">
        <f t="shared" si="183"/>
        <v>0.18894599972826831</v>
      </c>
      <c r="E115" s="42">
        <f t="shared" si="183"/>
        <v>0.18276226626053826</v>
      </c>
      <c r="F115" s="42">
        <f t="shared" si="183"/>
        <v>8.0886950490237697E-2</v>
      </c>
      <c r="G115" s="42">
        <f t="shared" si="183"/>
        <v>7.8320919859094437E-2</v>
      </c>
      <c r="H115" s="42">
        <f t="shared" si="183"/>
        <v>1.5415176237149069E-2</v>
      </c>
      <c r="I115" s="42">
        <f t="shared" ref="I115:J115" si="184">(_xlfn.XLOOKUP(LARGE($B146:$AY146,I$67),$B146:$AY146,$B146:$AY146,"NA",0,1))/$C21</f>
        <v>2.1922312844029589E-3</v>
      </c>
      <c r="J115" s="42">
        <f t="shared" si="184"/>
        <v>1.699033150359605E-5</v>
      </c>
      <c r="K115" s="2"/>
      <c r="L115" s="2"/>
      <c r="M115" s="2"/>
      <c r="N115" s="2"/>
      <c r="O115" s="2"/>
      <c r="P115" s="2"/>
    </row>
    <row r="116" spans="1:16" x14ac:dyDescent="0.15">
      <c r="A116" s="40" t="str">
        <f t="shared" si="150"/>
        <v>Human toxicity, non-cancer</v>
      </c>
      <c r="B116" s="41"/>
      <c r="C116" s="42">
        <f t="shared" ref="C116:H116" si="185">(_xlfn.XLOOKUP(LARGE($B147:$AY147,C$67),$B147:$AY147,$B147:$AY147,"NA",0,1))/$C22</f>
        <v>0.62695222482074153</v>
      </c>
      <c r="D116" s="42">
        <f t="shared" si="185"/>
        <v>0.1474422846262575</v>
      </c>
      <c r="E116" s="42">
        <f t="shared" si="185"/>
        <v>0.11713736635983121</v>
      </c>
      <c r="F116" s="42">
        <f t="shared" si="185"/>
        <v>4.9019625711036997E-2</v>
      </c>
      <c r="G116" s="42">
        <f t="shared" si="185"/>
        <v>2.8508237395033269E-2</v>
      </c>
      <c r="H116" s="42">
        <f t="shared" si="185"/>
        <v>2.8191902254929985E-2</v>
      </c>
      <c r="I116" s="42">
        <f t="shared" ref="I116:J116" si="186">(_xlfn.XLOOKUP(LARGE($B147:$AY147,I$67),$B147:$AY147,$B147:$AY147,"NA",0,1))/$C22</f>
        <v>2.7433176545442867E-3</v>
      </c>
      <c r="J116" s="42">
        <f t="shared" si="186"/>
        <v>3.1981204856333295E-6</v>
      </c>
      <c r="K116" s="2"/>
      <c r="L116" s="2"/>
      <c r="M116" s="2"/>
      <c r="N116" s="2"/>
      <c r="O116" s="2"/>
      <c r="P116" s="2"/>
    </row>
    <row r="117" spans="1:16" x14ac:dyDescent="0.15">
      <c r="A117" s="40" t="str">
        <f t="shared" si="150"/>
        <v>Human toxicity, non-cancer - inorganics</v>
      </c>
      <c r="B117" s="41"/>
      <c r="C117" s="42">
        <f t="shared" ref="C117:H117" si="187">(_xlfn.XLOOKUP(LARGE($B148:$AY148,C$67),$B148:$AY148,$B148:$AY148,"NA",0,1))/$C23</f>
        <v>0.47355361685102904</v>
      </c>
      <c r="D117" s="42">
        <f t="shared" si="187"/>
        <v>0.22571450593927189</v>
      </c>
      <c r="E117" s="42">
        <f t="shared" si="187"/>
        <v>0.17734920248935099</v>
      </c>
      <c r="F117" s="42">
        <f t="shared" si="187"/>
        <v>6.0175510932086888E-2</v>
      </c>
      <c r="G117" s="42">
        <f t="shared" si="187"/>
        <v>5.0995995832115823E-2</v>
      </c>
      <c r="H117" s="42">
        <f t="shared" si="187"/>
        <v>1.1084171896363961E-2</v>
      </c>
      <c r="I117" s="42">
        <f t="shared" ref="I117:J117" si="188">(_xlfn.XLOOKUP(LARGE($B148:$AY148,I$67),$B148:$AY148,$B148:$AY148,"NA",0,1))/$C23</f>
        <v>1.1093787145084943E-3</v>
      </c>
      <c r="J117" s="42">
        <f t="shared" si="188"/>
        <v>1.1867185321172575E-5</v>
      </c>
      <c r="K117" s="2"/>
      <c r="L117" s="2"/>
      <c r="M117" s="2"/>
      <c r="N117" s="2"/>
      <c r="O117" s="2"/>
      <c r="P117" s="2"/>
    </row>
    <row r="118" spans="1:16" x14ac:dyDescent="0.15">
      <c r="A118" s="40" t="str">
        <f t="shared" si="150"/>
        <v>Human toxicity, non-cancer - metals</v>
      </c>
      <c r="B118" s="41"/>
      <c r="C118" s="42">
        <f t="shared" ref="C118:H118" si="189">(_xlfn.XLOOKUP(LARGE($B149:$AY149,C$67),$B149:$AY149,$B149:$AY149,"NA",0,1))/$C24</f>
        <v>0.7375557782646085</v>
      </c>
      <c r="D118" s="42">
        <f t="shared" si="189"/>
        <v>0.15193116388974603</v>
      </c>
      <c r="E118" s="42">
        <f t="shared" si="189"/>
        <v>4.0319002428373128E-2</v>
      </c>
      <c r="F118" s="42">
        <f t="shared" si="189"/>
        <v>3.6135739462121369E-2</v>
      </c>
      <c r="G118" s="42">
        <f t="shared" si="189"/>
        <v>3.0355963931587546E-2</v>
      </c>
      <c r="H118" s="42">
        <f t="shared" si="189"/>
        <v>2.5390150645789021E-3</v>
      </c>
      <c r="I118" s="42">
        <f t="shared" ref="I118:J118" si="190">(_xlfn.XLOOKUP(LARGE($B149:$AY149,I$67),$B149:$AY149,$B149:$AY149,"NA",0,1))/$C24</f>
        <v>1.1582524437430573E-3</v>
      </c>
      <c r="J118" s="42">
        <f t="shared" si="190"/>
        <v>3.1115752571779844E-6</v>
      </c>
      <c r="K118" s="2"/>
      <c r="L118" s="2"/>
      <c r="M118" s="2"/>
      <c r="N118" s="2"/>
      <c r="O118" s="2"/>
      <c r="P118" s="2"/>
    </row>
    <row r="119" spans="1:16" x14ac:dyDescent="0.15">
      <c r="A119" s="40" t="str">
        <f t="shared" si="150"/>
        <v>Human toxicity, non-cancer - organics</v>
      </c>
      <c r="B119" s="41"/>
      <c r="C119" s="42">
        <f t="shared" ref="C119:H119" si="191">(_xlfn.XLOOKUP(LARGE($B150:$AY150,C$67),$B150:$AY150,$B150:$AY150,"NA",0,1))/$C25</f>
        <v>0.54985733298543982</v>
      </c>
      <c r="D119" s="42">
        <f t="shared" si="191"/>
        <v>0.42202069937864511</v>
      </c>
      <c r="E119" s="42">
        <f t="shared" si="191"/>
        <v>1.2443212491959647E-2</v>
      </c>
      <c r="F119" s="42">
        <f t="shared" si="191"/>
        <v>1.1406930628940741E-2</v>
      </c>
      <c r="G119" s="42">
        <f t="shared" si="191"/>
        <v>2.7074338574111867E-3</v>
      </c>
      <c r="H119" s="42">
        <f t="shared" si="191"/>
        <v>1.3707729433214092E-3</v>
      </c>
      <c r="I119" s="42">
        <f t="shared" ref="I119:J119" si="192">(_xlfn.XLOOKUP(LARGE($B150:$AY150,I$67),$B150:$AY150,$B150:$AY150,"NA",0,1))/$C25</f>
        <v>1.9339812282053476E-4</v>
      </c>
      <c r="J119" s="42">
        <f t="shared" si="192"/>
        <v>1.4775777111873108E-7</v>
      </c>
      <c r="K119" s="2"/>
      <c r="L119" s="2"/>
      <c r="M119" s="2"/>
      <c r="N119" s="2"/>
      <c r="O119" s="2"/>
      <c r="P119" s="2"/>
    </row>
    <row r="120" spans="1:16" x14ac:dyDescent="0.15">
      <c r="A120" s="40" t="str">
        <f t="shared" si="150"/>
        <v>Ionising radiation</v>
      </c>
      <c r="B120" s="41"/>
      <c r="C120" s="42">
        <f t="shared" ref="C120:H120" si="193">(_xlfn.XLOOKUP(LARGE($B151:$AY151,C$67),$B151:$AY151,$B151:$AY151,"NA",0,1))/$C26</f>
        <v>0.49298197739497707</v>
      </c>
      <c r="D120" s="42">
        <f t="shared" si="193"/>
        <v>0.24093246719108838</v>
      </c>
      <c r="E120" s="42">
        <f t="shared" si="193"/>
        <v>0.14471945961928073</v>
      </c>
      <c r="F120" s="42">
        <f t="shared" si="193"/>
        <v>4.8960856205952516E-2</v>
      </c>
      <c r="G120" s="42">
        <f t="shared" si="193"/>
        <v>3.9175067648240219E-2</v>
      </c>
      <c r="H120" s="42">
        <f t="shared" si="193"/>
        <v>2.9136365203748588E-2</v>
      </c>
      <c r="I120" s="42">
        <f t="shared" ref="I120:J120" si="194">(_xlfn.XLOOKUP(LARGE($B151:$AY151,I$67),$B151:$AY151,$B151:$AY151,"NA",0,1))/$C26</f>
        <v>4.0850693638783721E-3</v>
      </c>
      <c r="J120" s="42">
        <f t="shared" si="194"/>
        <v>6.4463452820446286E-6</v>
      </c>
      <c r="K120" s="2"/>
      <c r="L120" s="2"/>
      <c r="M120" s="2"/>
      <c r="N120" s="2"/>
      <c r="O120" s="2"/>
      <c r="P120" s="2"/>
    </row>
    <row r="121" spans="1:16" x14ac:dyDescent="0.15">
      <c r="A121" s="40" t="str">
        <f t="shared" si="150"/>
        <v>Land use</v>
      </c>
      <c r="B121" s="41"/>
      <c r="C121" s="42">
        <f t="shared" ref="C121:H121" si="195">(_xlfn.XLOOKUP(LARGE($B152:$AY152,C$67),$B152:$AY152,$B152:$AY152,"NA",0,1))/$C27</f>
        <v>0.82922974488968859</v>
      </c>
      <c r="D121" s="42">
        <f t="shared" si="195"/>
        <v>0.11989055363566434</v>
      </c>
      <c r="E121" s="42">
        <f t="shared" si="195"/>
        <v>2.7419462336109531E-2</v>
      </c>
      <c r="F121" s="42">
        <f t="shared" si="195"/>
        <v>1.7162053108991101E-2</v>
      </c>
      <c r="G121" s="42">
        <f t="shared" si="195"/>
        <v>4.5813339335325932E-3</v>
      </c>
      <c r="H121" s="42">
        <f t="shared" si="195"/>
        <v>1.517602048796133E-3</v>
      </c>
      <c r="I121" s="42">
        <f t="shared" ref="I121:J121" si="196">(_xlfn.XLOOKUP(LARGE($B152:$AY152,I$67),$B152:$AY152,$B152:$AY152,"NA",0,1))/$C27</f>
        <v>1.9662997284602062E-4</v>
      </c>
      <c r="J121" s="42">
        <f t="shared" si="196"/>
        <v>1.5849196408845533E-6</v>
      </c>
      <c r="K121" s="2"/>
      <c r="L121" s="2"/>
      <c r="M121" s="2"/>
      <c r="N121" s="2"/>
      <c r="O121" s="2"/>
      <c r="P121" s="2"/>
    </row>
    <row r="122" spans="1:16" x14ac:dyDescent="0.15">
      <c r="A122" s="40" t="str">
        <f t="shared" si="150"/>
        <v>Ozone depletion</v>
      </c>
      <c r="B122" s="41"/>
      <c r="C122" s="42">
        <f t="shared" ref="C122:H122" si="197">(_xlfn.XLOOKUP(LARGE($B153:$AY153,C$67),$B153:$AY153,$B153:$AY153,"NA",0,1))/$C28</f>
        <v>0.52562148727213553</v>
      </c>
      <c r="D122" s="42">
        <f t="shared" si="197"/>
        <v>0.37769419020376788</v>
      </c>
      <c r="E122" s="42">
        <f t="shared" si="197"/>
        <v>4.692471342383512E-2</v>
      </c>
      <c r="F122" s="42">
        <f t="shared" si="197"/>
        <v>2.9569586927038531E-2</v>
      </c>
      <c r="G122" s="42">
        <f t="shared" si="197"/>
        <v>1.9361744433623058E-2</v>
      </c>
      <c r="H122" s="42">
        <f t="shared" si="197"/>
        <v>8.1304480943360626E-4</v>
      </c>
      <c r="I122" s="42">
        <f t="shared" ref="I122:J122" si="198">(_xlfn.XLOOKUP(LARGE($B153:$AY153,I$67),$B153:$AY153,$B153:$AY153,"NA",0,1))/$C28</f>
        <v>1.5220517536609686E-5</v>
      </c>
      <c r="J122" s="42">
        <f t="shared" si="198"/>
        <v>9.1349288312042959E-9</v>
      </c>
      <c r="K122" s="2"/>
      <c r="L122" s="2"/>
      <c r="M122" s="2"/>
      <c r="N122" s="2"/>
      <c r="O122" s="2"/>
      <c r="P122" s="2"/>
    </row>
    <row r="123" spans="1:16" x14ac:dyDescent="0.15">
      <c r="A123" s="40" t="str">
        <f t="shared" si="150"/>
        <v>Photochemical ozone formation</v>
      </c>
      <c r="B123" s="41"/>
      <c r="C123" s="42">
        <f t="shared" ref="C123:H123" si="199">(_xlfn.XLOOKUP(LARGE($B154:$AY154,C$67),$B154:$AY154,$B154:$AY154,"NA",0,1))/$C29</f>
        <v>0.43918844393909556</v>
      </c>
      <c r="D123" s="42">
        <f t="shared" si="199"/>
        <v>0.28991831654494221</v>
      </c>
      <c r="E123" s="42">
        <f t="shared" si="199"/>
        <v>0.20139467467119357</v>
      </c>
      <c r="F123" s="42">
        <f t="shared" si="199"/>
        <v>2.7985865435827782E-2</v>
      </c>
      <c r="G123" s="42">
        <f t="shared" si="199"/>
        <v>2.7398910981321516E-2</v>
      </c>
      <c r="H123" s="42">
        <f t="shared" si="199"/>
        <v>1.0005729690479677E-2</v>
      </c>
      <c r="I123" s="42">
        <f t="shared" ref="I123:J123" si="200">(_xlfn.XLOOKUP(LARGE($B154:$AY154,I$67),$B154:$AY154,$B154:$AY154,"NA",0,1))/$C29</f>
        <v>4.0874472159861536E-3</v>
      </c>
      <c r="J123" s="42">
        <f t="shared" si="200"/>
        <v>1.1498645285805916E-5</v>
      </c>
      <c r="K123" s="2"/>
      <c r="L123" s="2"/>
      <c r="M123" s="2"/>
      <c r="N123" s="2"/>
      <c r="O123" s="2"/>
      <c r="P123" s="2"/>
    </row>
    <row r="124" spans="1:16" x14ac:dyDescent="0.15">
      <c r="A124" s="40" t="str">
        <f t="shared" si="150"/>
        <v>Resource use, fossils</v>
      </c>
      <c r="B124" s="41"/>
      <c r="C124" s="42">
        <f t="shared" ref="C124:H124" si="201">(_xlfn.XLOOKUP(LARGE($B155:$AY155,C$67),$B155:$AY155,$B155:$AY155,"NA",0,1))/$C30</f>
        <v>0.47067281089363677</v>
      </c>
      <c r="D124" s="42">
        <f t="shared" si="201"/>
        <v>0.22561499579562286</v>
      </c>
      <c r="E124" s="42">
        <f t="shared" si="201"/>
        <v>0.18943815058257796</v>
      </c>
      <c r="F124" s="42">
        <f t="shared" si="201"/>
        <v>7.4318444947290493E-2</v>
      </c>
      <c r="G124" s="42">
        <f t="shared" si="201"/>
        <v>2.5872397891193055E-2</v>
      </c>
      <c r="H124" s="42">
        <f t="shared" si="201"/>
        <v>1.404847462337931E-2</v>
      </c>
      <c r="I124" s="42">
        <f t="shared" ref="I124:J124" si="202">(_xlfn.XLOOKUP(LARGE($B155:$AY155,I$67),$B155:$AY155,$B155:$AY155,"NA",0,1))/$C30</f>
        <v>2.2436456434441404E-5</v>
      </c>
      <c r="J124" s="42">
        <f t="shared" si="202"/>
        <v>1.2288809865114857E-5</v>
      </c>
      <c r="K124" s="2"/>
      <c r="L124" s="2"/>
      <c r="M124" s="2"/>
      <c r="N124" s="2"/>
      <c r="O124" s="2"/>
      <c r="P124" s="2"/>
    </row>
    <row r="125" spans="1:16" x14ac:dyDescent="0.15">
      <c r="A125" s="40" t="str">
        <f t="shared" si="150"/>
        <v>Resource use, minerals and metals</v>
      </c>
      <c r="B125" s="41"/>
      <c r="C125" s="42">
        <f t="shared" ref="C125:H126" si="203">(_xlfn.XLOOKUP(LARGE($B156:$AY156,C$67),$B156:$AY156,$B156:$AY156,"NA",0,1))/$C31</f>
        <v>0.3798239046048324</v>
      </c>
      <c r="D125" s="42">
        <f t="shared" si="203"/>
        <v>0.28653491134478609</v>
      </c>
      <c r="E125" s="42">
        <f t="shared" si="203"/>
        <v>0.22674636769378831</v>
      </c>
      <c r="F125" s="42">
        <f t="shared" si="203"/>
        <v>8.4187673196895477E-2</v>
      </c>
      <c r="G125" s="42">
        <f t="shared" si="203"/>
        <v>1.9697600094905419E-2</v>
      </c>
      <c r="H125" s="42">
        <f t="shared" si="203"/>
        <v>2.919487997792224E-3</v>
      </c>
      <c r="I125" s="42">
        <f t="shared" ref="I125:J125" si="204">(_xlfn.XLOOKUP(LARGE($B156:$AY156,I$67),$B156:$AY156,$B156:$AY156,"NA",0,1))/$C31</f>
        <v>8.4360390693837985E-5</v>
      </c>
      <c r="J125" s="42">
        <f t="shared" si="204"/>
        <v>4.0049239387955119E-6</v>
      </c>
      <c r="K125" s="2"/>
      <c r="L125" s="2"/>
      <c r="M125" s="2"/>
      <c r="N125" s="2"/>
      <c r="O125" s="2"/>
      <c r="P125" s="2"/>
    </row>
    <row r="126" spans="1:16" x14ac:dyDescent="0.15">
      <c r="A126" s="40" t="str">
        <f t="shared" si="150"/>
        <v>Water use</v>
      </c>
      <c r="B126" s="41"/>
      <c r="C126" s="42">
        <f t="shared" si="203"/>
        <v>0.38845245205453049</v>
      </c>
      <c r="D126" s="42">
        <f t="shared" si="203"/>
        <v>0.37257156323834306</v>
      </c>
      <c r="E126" s="42">
        <f t="shared" si="203"/>
        <v>7.2972593392192781E-2</v>
      </c>
      <c r="F126" s="42">
        <f t="shared" si="203"/>
        <v>6.9898255408412532E-2</v>
      </c>
      <c r="G126" s="42">
        <f t="shared" si="203"/>
        <v>4.9458320184384889E-2</v>
      </c>
      <c r="H126" s="42">
        <f t="shared" si="203"/>
        <v>4.6615746120342243E-2</v>
      </c>
      <c r="I126" s="42">
        <f t="shared" ref="I126:J126" si="205">(_xlfn.XLOOKUP(LARGE($B157:$AY157,I$67),$B157:$AY157,$B157:$AY157,"NA",0,1))/$C32</f>
        <v>2.7035871001419316E-5</v>
      </c>
      <c r="J126" s="42">
        <f t="shared" si="205"/>
        <v>2.5078740910383552E-6</v>
      </c>
      <c r="K126" s="2"/>
      <c r="L126" s="2"/>
      <c r="M126" s="2"/>
      <c r="N126" s="2"/>
      <c r="O126" s="2"/>
      <c r="P126" s="2"/>
    </row>
    <row r="127" spans="1:16" x14ac:dyDescent="0.15">
      <c r="H127" s="2"/>
      <c r="I127" s="2"/>
      <c r="J127" s="2"/>
      <c r="K127" s="2"/>
      <c r="L127" s="2"/>
      <c r="M127" s="2"/>
      <c r="N127" s="2"/>
      <c r="O127" s="2"/>
      <c r="P127" s="2"/>
    </row>
    <row r="128" spans="1:16" ht="28" x14ac:dyDescent="0.15">
      <c r="A128" s="43" t="s">
        <v>59</v>
      </c>
      <c r="B128" s="44" t="str">
        <f t="shared" ref="B128:H128" si="206">E175</f>
        <v>Raw material acquisition - Salmonid feed</v>
      </c>
      <c r="C128" s="44" t="str">
        <f t="shared" si="206"/>
        <v>Raw material acquistition - Bass and Sea bream feed</v>
      </c>
      <c r="D128" s="44" t="str">
        <f t="shared" si="206"/>
        <v>Prod. - Hatchery and juvenile production</v>
      </c>
      <c r="E128" s="44" t="str">
        <f t="shared" si="206"/>
        <v>Prod. - Farming/grow out</v>
      </c>
      <c r="F128" s="44" t="str">
        <f t="shared" si="206"/>
        <v>Prod.-Bass &amp; Sea bream grow out and juvenile</v>
      </c>
      <c r="G128" s="44" t="str">
        <f t="shared" si="206"/>
        <v>Production - Preparation</v>
      </c>
      <c r="H128" s="44" t="str">
        <f t="shared" si="206"/>
        <v>Distribution - Transport landing-preparation</v>
      </c>
      <c r="I128" s="44" t="str">
        <f t="shared" ref="I128" si="207">L175</f>
        <v>Distribution - Transport preparation-retailer</v>
      </c>
      <c r="J128" s="44" t="str">
        <f t="shared" ref="J128" si="208">M175</f>
        <v>Distribution - Packaging (transport and consumer)</v>
      </c>
    </row>
    <row r="129" spans="1:10" x14ac:dyDescent="0.15">
      <c r="A129" s="45" t="str">
        <f t="shared" ref="A129:A157" si="209">A176</f>
        <v>Acidification</v>
      </c>
      <c r="B129" s="45">
        <f t="shared" ref="B129:H144" si="210">ABS(E176)</f>
        <v>5.4360157999999999E-2</v>
      </c>
      <c r="C129" s="45">
        <f t="shared" si="210"/>
        <v>1.5600353000000001E-2</v>
      </c>
      <c r="D129" s="45">
        <f t="shared" si="210"/>
        <v>3.5860659000000001E-3</v>
      </c>
      <c r="E129" s="45">
        <f t="shared" si="210"/>
        <v>1.4677313000000001E-2</v>
      </c>
      <c r="F129" s="45">
        <f t="shared" si="210"/>
        <v>1.0457382999999999E-3</v>
      </c>
      <c r="G129" s="45">
        <f t="shared" si="210"/>
        <v>5.4006042999999999E-4</v>
      </c>
      <c r="H129" s="45">
        <f t="shared" si="210"/>
        <v>7.4138442999999996E-7</v>
      </c>
      <c r="I129" s="45">
        <f t="shared" ref="I129:I157" si="211">ABS(L176)</f>
        <v>7.7206362000000005E-7</v>
      </c>
      <c r="J129" s="45">
        <f t="shared" ref="J129:J157" si="212">ABS(M176)</f>
        <v>3.3739006999999998E-3</v>
      </c>
    </row>
    <row r="130" spans="1:10" x14ac:dyDescent="0.15">
      <c r="A130" s="45" t="str">
        <f t="shared" si="209"/>
        <v>Climate change</v>
      </c>
      <c r="B130" s="45">
        <f t="shared" si="210"/>
        <v>9.0498414</v>
      </c>
      <c r="C130" s="45">
        <f t="shared" si="210"/>
        <v>2.6398391000000001</v>
      </c>
      <c r="D130" s="45">
        <f t="shared" si="210"/>
        <v>0.76970116</v>
      </c>
      <c r="E130" s="45">
        <f t="shared" si="210"/>
        <v>1.5677490999999999</v>
      </c>
      <c r="F130" s="45">
        <f t="shared" si="210"/>
        <v>5.0458391999999998E-2</v>
      </c>
      <c r="G130" s="45">
        <f t="shared" si="210"/>
        <v>0.14615570999999999</v>
      </c>
      <c r="H130" s="45">
        <f t="shared" si="210"/>
        <v>1.3000667000000001E-4</v>
      </c>
      <c r="I130" s="45">
        <f t="shared" si="211"/>
        <v>8.0464523000000005E-5</v>
      </c>
      <c r="J130" s="45">
        <f t="shared" si="212"/>
        <v>1.1625563000000001</v>
      </c>
    </row>
    <row r="131" spans="1:10" x14ac:dyDescent="0.15">
      <c r="A131" s="45" t="str">
        <f t="shared" si="209"/>
        <v>Climate change - Biogenic</v>
      </c>
      <c r="B131" s="45">
        <f t="shared" si="210"/>
        <v>0.14776553000000001</v>
      </c>
      <c r="C131" s="45">
        <f t="shared" si="210"/>
        <v>3.7482137999999998E-2</v>
      </c>
      <c r="D131" s="45">
        <f t="shared" si="210"/>
        <v>6.7518978999999996E-3</v>
      </c>
      <c r="E131" s="45">
        <f t="shared" si="210"/>
        <v>4.6139470999999998E-3</v>
      </c>
      <c r="F131" s="45">
        <f t="shared" si="210"/>
        <v>1.034454E-5</v>
      </c>
      <c r="G131" s="45">
        <f t="shared" si="210"/>
        <v>6.5423572999999998E-4</v>
      </c>
      <c r="H131" s="45">
        <f t="shared" si="210"/>
        <v>3.0078592999999999E-7</v>
      </c>
      <c r="I131" s="45">
        <f t="shared" si="211"/>
        <v>1.3882492E-7</v>
      </c>
      <c r="J131" s="45">
        <f t="shared" si="212"/>
        <v>8.0634572000000003E-4</v>
      </c>
    </row>
    <row r="132" spans="1:10" x14ac:dyDescent="0.15">
      <c r="A132" s="45" t="str">
        <f t="shared" si="209"/>
        <v>Climate change - Fossil</v>
      </c>
      <c r="B132" s="45">
        <f t="shared" si="210"/>
        <v>4.5720929999999997</v>
      </c>
      <c r="C132" s="45">
        <f t="shared" si="210"/>
        <v>2.4361065000000002</v>
      </c>
      <c r="D132" s="45">
        <f t="shared" si="210"/>
        <v>0.64459436000000003</v>
      </c>
      <c r="E132" s="45">
        <f t="shared" si="210"/>
        <v>1.5542655000000001</v>
      </c>
      <c r="F132" s="45">
        <f t="shared" si="210"/>
        <v>5.0444232999999998E-2</v>
      </c>
      <c r="G132" s="45">
        <f t="shared" si="210"/>
        <v>0.14534193000000001</v>
      </c>
      <c r="H132" s="45">
        <f t="shared" si="210"/>
        <v>1.2908319E-4</v>
      </c>
      <c r="I132" s="45">
        <f t="shared" si="211"/>
        <v>7.9882184999999998E-5</v>
      </c>
      <c r="J132" s="45">
        <f t="shared" si="212"/>
        <v>1.1614669</v>
      </c>
    </row>
    <row r="133" spans="1:10" x14ac:dyDescent="0.15">
      <c r="A133" s="45" t="str">
        <f t="shared" si="209"/>
        <v>Climate change - Land Use and LU Change</v>
      </c>
      <c r="B133" s="45">
        <f t="shared" si="210"/>
        <v>4.3299829000000001</v>
      </c>
      <c r="C133" s="45">
        <f t="shared" si="210"/>
        <v>0.16625044999999999</v>
      </c>
      <c r="D133" s="45">
        <f t="shared" si="210"/>
        <v>0.1183549</v>
      </c>
      <c r="E133" s="45">
        <f t="shared" si="210"/>
        <v>8.8696537000000006E-3</v>
      </c>
      <c r="F133" s="45">
        <f t="shared" si="210"/>
        <v>3.8145614E-6</v>
      </c>
      <c r="G133" s="45">
        <f t="shared" si="210"/>
        <v>1.5953458999999999E-4</v>
      </c>
      <c r="H133" s="45">
        <f t="shared" si="210"/>
        <v>6.2268726000000004E-7</v>
      </c>
      <c r="I133" s="45">
        <f t="shared" si="211"/>
        <v>4.4351307E-7</v>
      </c>
      <c r="J133" s="45">
        <f t="shared" si="212"/>
        <v>2.8306746999999998E-4</v>
      </c>
    </row>
    <row r="134" spans="1:10" x14ac:dyDescent="0.15">
      <c r="A134" s="45" t="str">
        <f t="shared" si="209"/>
        <v>Ecotoxicity, freshwater - part 1</v>
      </c>
      <c r="B134" s="45">
        <f t="shared" si="210"/>
        <v>235.14129</v>
      </c>
      <c r="C134" s="45">
        <f t="shared" si="210"/>
        <v>21.680392000000001</v>
      </c>
      <c r="D134" s="45">
        <f t="shared" si="210"/>
        <v>10.342498000000001</v>
      </c>
      <c r="E134" s="45">
        <f t="shared" si="210"/>
        <v>15.44708</v>
      </c>
      <c r="F134" s="45">
        <f t="shared" si="210"/>
        <v>0.57483890999999998</v>
      </c>
      <c r="G134" s="45">
        <f t="shared" si="210"/>
        <v>1.0200235</v>
      </c>
      <c r="H134" s="45">
        <f t="shared" si="210"/>
        <v>1.0942497000000001E-3</v>
      </c>
      <c r="I134" s="45">
        <f t="shared" si="211"/>
        <v>7.1268880999999997E-4</v>
      </c>
      <c r="J134" s="45">
        <f t="shared" si="212"/>
        <v>8.1786148000000001</v>
      </c>
    </row>
    <row r="135" spans="1:10" x14ac:dyDescent="0.15">
      <c r="A135" s="45" t="str">
        <f t="shared" si="209"/>
        <v>Ecotoxicity, freshwater - part 2</v>
      </c>
      <c r="B135" s="45">
        <f t="shared" si="210"/>
        <v>278.62615</v>
      </c>
      <c r="C135" s="45">
        <f t="shared" si="210"/>
        <v>29.194292000000001</v>
      </c>
      <c r="D135" s="45">
        <f t="shared" si="210"/>
        <v>8.4172876999999993</v>
      </c>
      <c r="E135" s="45">
        <f t="shared" si="210"/>
        <v>1.7696673000000001</v>
      </c>
      <c r="F135" s="45">
        <f t="shared" si="210"/>
        <v>9.8048418999999998E-2</v>
      </c>
      <c r="G135" s="45">
        <f t="shared" si="210"/>
        <v>0.30761021999999999</v>
      </c>
      <c r="H135" s="45">
        <f t="shared" si="210"/>
        <v>5.5020160999999999E-5</v>
      </c>
      <c r="I135" s="45">
        <f t="shared" si="211"/>
        <v>2.3554896999999999E-5</v>
      </c>
      <c r="J135" s="45">
        <f t="shared" si="212"/>
        <v>0.28320173999999998</v>
      </c>
    </row>
    <row r="136" spans="1:10" x14ac:dyDescent="0.15">
      <c r="A136" s="45" t="str">
        <f t="shared" si="209"/>
        <v>Ecotoxicity, freshwater - inorganics</v>
      </c>
      <c r="B136" s="45">
        <f t="shared" si="210"/>
        <v>29.309139999999999</v>
      </c>
      <c r="C136" s="45">
        <f t="shared" si="210"/>
        <v>7.763166</v>
      </c>
      <c r="D136" s="45">
        <f t="shared" si="210"/>
        <v>2.4526872000000002</v>
      </c>
      <c r="E136" s="45">
        <f t="shared" si="210"/>
        <v>14.175932</v>
      </c>
      <c r="F136" s="45">
        <f t="shared" si="210"/>
        <v>0.13212066</v>
      </c>
      <c r="G136" s="45">
        <f t="shared" si="210"/>
        <v>0.62255068000000002</v>
      </c>
      <c r="H136" s="45">
        <f t="shared" si="210"/>
        <v>1.0360072999999999E-3</v>
      </c>
      <c r="I136" s="45">
        <f t="shared" si="211"/>
        <v>6.8679614000000003E-4</v>
      </c>
      <c r="J136" s="45">
        <f t="shared" si="212"/>
        <v>7.616625</v>
      </c>
    </row>
    <row r="137" spans="1:10" x14ac:dyDescent="0.15">
      <c r="A137" s="45" t="str">
        <f t="shared" si="209"/>
        <v>Ecotoxicity, freshwater - metals</v>
      </c>
      <c r="B137" s="45">
        <f t="shared" si="210"/>
        <v>28.174513999999999</v>
      </c>
      <c r="C137" s="45">
        <f t="shared" si="210"/>
        <v>37.118820999999997</v>
      </c>
      <c r="D137" s="45">
        <f t="shared" si="210"/>
        <v>3.8559459999999999</v>
      </c>
      <c r="E137" s="45">
        <f t="shared" si="210"/>
        <v>2.6947318</v>
      </c>
      <c r="F137" s="45">
        <f t="shared" si="210"/>
        <v>0.49120673999999998</v>
      </c>
      <c r="G137" s="45">
        <f t="shared" si="210"/>
        <v>0.66317042999999998</v>
      </c>
      <c r="H137" s="45">
        <f t="shared" si="210"/>
        <v>1.0183709E-4</v>
      </c>
      <c r="I137" s="45">
        <f t="shared" si="211"/>
        <v>4.0841623999999998E-5</v>
      </c>
      <c r="J137" s="45">
        <f t="shared" si="212"/>
        <v>0.70342724999999995</v>
      </c>
    </row>
    <row r="138" spans="1:10" x14ac:dyDescent="0.15">
      <c r="A138" s="45" t="str">
        <f t="shared" si="209"/>
        <v>Ecotoxicity, freshwater - organics</v>
      </c>
      <c r="B138" s="45">
        <f t="shared" si="210"/>
        <v>4.2616060999999997E-4</v>
      </c>
      <c r="C138" s="45">
        <f t="shared" si="210"/>
        <v>1.7081935000000001E-10</v>
      </c>
      <c r="D138" s="45">
        <f t="shared" si="210"/>
        <v>1.1589591E-5</v>
      </c>
      <c r="E138" s="45">
        <f t="shared" si="210"/>
        <v>8.7909902000000005E-11</v>
      </c>
      <c r="F138" s="45">
        <f t="shared" si="210"/>
        <v>3.9535972999999998E-13</v>
      </c>
      <c r="G138" s="45">
        <f t="shared" si="210"/>
        <v>3.5323448000000001E-11</v>
      </c>
      <c r="H138" s="45">
        <f t="shared" si="210"/>
        <v>4.7874115000000002E-21</v>
      </c>
      <c r="I138" s="45">
        <f t="shared" si="211"/>
        <v>1.2624907E-21</v>
      </c>
      <c r="J138" s="45">
        <f t="shared" si="212"/>
        <v>2.1622936000000001E-19</v>
      </c>
    </row>
    <row r="139" spans="1:10" x14ac:dyDescent="0.15">
      <c r="A139" s="45" t="str">
        <f t="shared" si="209"/>
        <v>Particulate Matter</v>
      </c>
      <c r="B139" s="45">
        <f t="shared" si="210"/>
        <v>5.3223368999999999E-7</v>
      </c>
      <c r="C139" s="45">
        <f t="shared" si="210"/>
        <v>1.7408872000000001E-7</v>
      </c>
      <c r="D139" s="45">
        <f t="shared" si="210"/>
        <v>4.0664478E-8</v>
      </c>
      <c r="E139" s="45">
        <f t="shared" si="210"/>
        <v>3.3601842999999998E-7</v>
      </c>
      <c r="F139" s="45">
        <f t="shared" si="210"/>
        <v>4.5827306999999998E-9</v>
      </c>
      <c r="G139" s="45">
        <f t="shared" si="210"/>
        <v>7.1329484000000002E-9</v>
      </c>
      <c r="H139" s="45">
        <f t="shared" si="210"/>
        <v>1.0789994999999999E-11</v>
      </c>
      <c r="I139" s="45">
        <f t="shared" si="211"/>
        <v>8.0459944000000002E-12</v>
      </c>
      <c r="J139" s="45">
        <f t="shared" si="212"/>
        <v>2.9936143E-8</v>
      </c>
    </row>
    <row r="140" spans="1:10" x14ac:dyDescent="0.15">
      <c r="A140" s="45" t="str">
        <f t="shared" si="209"/>
        <v>Eutrophication, marine</v>
      </c>
      <c r="B140" s="45">
        <f t="shared" si="210"/>
        <v>4.4134386999999997E-2</v>
      </c>
      <c r="C140" s="45">
        <f t="shared" si="210"/>
        <v>8.9871038999999996E-3</v>
      </c>
      <c r="D140" s="45">
        <f t="shared" si="210"/>
        <v>2.0747247999999999E-3</v>
      </c>
      <c r="E140" s="45">
        <f t="shared" si="210"/>
        <v>0.16447191</v>
      </c>
      <c r="F140" s="45">
        <f t="shared" si="210"/>
        <v>0.14552267999999999</v>
      </c>
      <c r="G140" s="45">
        <f t="shared" si="210"/>
        <v>1.1061656E-4</v>
      </c>
      <c r="H140" s="45">
        <f t="shared" si="210"/>
        <v>3.2696406000000002E-7</v>
      </c>
      <c r="I140" s="45">
        <f t="shared" si="211"/>
        <v>2.8258901999999998E-7</v>
      </c>
      <c r="J140" s="45">
        <f t="shared" si="212"/>
        <v>5.6622644000000005E-4</v>
      </c>
    </row>
    <row r="141" spans="1:10" x14ac:dyDescent="0.15">
      <c r="A141" s="45" t="str">
        <f t="shared" si="209"/>
        <v>Eutrophication, freshwater</v>
      </c>
      <c r="B141" s="45">
        <f t="shared" si="210"/>
        <v>1.4777551999999999E-3</v>
      </c>
      <c r="C141" s="45">
        <f t="shared" si="210"/>
        <v>2.8548894999999997E-4</v>
      </c>
      <c r="D141" s="45">
        <f t="shared" si="210"/>
        <v>6.9599328999999995E-5</v>
      </c>
      <c r="E141" s="45">
        <f t="shared" si="210"/>
        <v>2.7330749999999999E-5</v>
      </c>
      <c r="F141" s="45">
        <f t="shared" si="210"/>
        <v>1.4504618000000001E-6</v>
      </c>
      <c r="G141" s="45">
        <f t="shared" si="210"/>
        <v>2.7814101999999999E-6</v>
      </c>
      <c r="H141" s="45">
        <f t="shared" si="210"/>
        <v>5.9490943000000001E-10</v>
      </c>
      <c r="I141" s="45">
        <f t="shared" si="211"/>
        <v>4.0434394E-10</v>
      </c>
      <c r="J141" s="45">
        <f t="shared" si="212"/>
        <v>1.4866375E-6</v>
      </c>
    </row>
    <row r="142" spans="1:10" x14ac:dyDescent="0.15">
      <c r="A142" s="45" t="str">
        <f t="shared" si="209"/>
        <v>Eutrophication, terrestrial</v>
      </c>
      <c r="B142" s="45">
        <f t="shared" si="210"/>
        <v>0.22668935000000001</v>
      </c>
      <c r="C142" s="45">
        <f t="shared" si="210"/>
        <v>5.8506027000000002E-2</v>
      </c>
      <c r="D142" s="45">
        <f t="shared" si="210"/>
        <v>1.3291170999999999E-2</v>
      </c>
      <c r="E142" s="45">
        <f t="shared" si="210"/>
        <v>7.7822193999999997E-2</v>
      </c>
      <c r="F142" s="45">
        <f t="shared" si="210"/>
        <v>2.7152763000000001E-3</v>
      </c>
      <c r="G142" s="45">
        <f t="shared" si="210"/>
        <v>1.2071616E-3</v>
      </c>
      <c r="H142" s="45">
        <f t="shared" si="210"/>
        <v>3.6167946000000001E-6</v>
      </c>
      <c r="I142" s="45">
        <f t="shared" si="211"/>
        <v>3.1228244E-6</v>
      </c>
      <c r="J142" s="45">
        <f t="shared" si="212"/>
        <v>6.2595660999999999E-3</v>
      </c>
    </row>
    <row r="143" spans="1:10" x14ac:dyDescent="0.15">
      <c r="A143" s="45" t="str">
        <f t="shared" si="209"/>
        <v>Human toxicity, cancer</v>
      </c>
      <c r="B143" s="45">
        <f t="shared" si="210"/>
        <v>6.0539570000000003E-9</v>
      </c>
      <c r="C143" s="45">
        <f t="shared" si="210"/>
        <v>8.4789029E-10</v>
      </c>
      <c r="D143" s="45">
        <f t="shared" si="210"/>
        <v>3.5517503E-10</v>
      </c>
      <c r="E143" s="45">
        <f t="shared" si="210"/>
        <v>5.8729389000000001E-10</v>
      </c>
      <c r="F143" s="45">
        <f t="shared" si="210"/>
        <v>1.7210496E-11</v>
      </c>
      <c r="G143" s="45">
        <f t="shared" si="210"/>
        <v>4.6881362000000002E-11</v>
      </c>
      <c r="H143" s="45">
        <f t="shared" si="210"/>
        <v>4.8395405000000001E-14</v>
      </c>
      <c r="I143" s="45">
        <f t="shared" si="211"/>
        <v>1.9809426999999999E-14</v>
      </c>
      <c r="J143" s="45">
        <f t="shared" si="212"/>
        <v>4.7963727999999999E-10</v>
      </c>
    </row>
    <row r="144" spans="1:10" x14ac:dyDescent="0.15">
      <c r="A144" s="45" t="str">
        <f t="shared" si="209"/>
        <v>Human toxicity, cancer - inorganics</v>
      </c>
      <c r="B144" s="45">
        <f t="shared" si="210"/>
        <v>4.1047807E-20</v>
      </c>
      <c r="C144" s="45">
        <f t="shared" si="210"/>
        <v>0</v>
      </c>
      <c r="D144" s="45">
        <f t="shared" si="210"/>
        <v>1.1163027E-21</v>
      </c>
      <c r="E144" s="45">
        <f t="shared" si="210"/>
        <v>0</v>
      </c>
      <c r="F144" s="45">
        <f t="shared" si="210"/>
        <v>0</v>
      </c>
      <c r="G144" s="45">
        <f t="shared" si="210"/>
        <v>0</v>
      </c>
      <c r="H144" s="45">
        <f t="shared" si="210"/>
        <v>0</v>
      </c>
      <c r="I144" s="45">
        <f t="shared" si="211"/>
        <v>0</v>
      </c>
      <c r="J144" s="45">
        <f t="shared" si="212"/>
        <v>0</v>
      </c>
    </row>
    <row r="145" spans="1:10" x14ac:dyDescent="0.15">
      <c r="A145" s="45" t="str">
        <f t="shared" si="209"/>
        <v>Human toxicity, cancer - metals</v>
      </c>
      <c r="B145" s="45">
        <f t="shared" ref="B145:H156" si="213">ABS(E192)</f>
        <v>5.2886260000000001E-9</v>
      </c>
      <c r="C145" s="45">
        <f t="shared" si="213"/>
        <v>5.3806209000000001E-10</v>
      </c>
      <c r="D145" s="45">
        <f t="shared" si="213"/>
        <v>2.1805121999999999E-10</v>
      </c>
      <c r="E145" s="45">
        <f t="shared" si="213"/>
        <v>4.5452014999999999E-10</v>
      </c>
      <c r="F145" s="45">
        <f t="shared" si="213"/>
        <v>1.3494109999999999E-11</v>
      </c>
      <c r="G145" s="45">
        <f t="shared" si="213"/>
        <v>2.0748744999999999E-11</v>
      </c>
      <c r="H145" s="45">
        <f t="shared" si="213"/>
        <v>1.9592501999999999E-14</v>
      </c>
      <c r="I145" s="45">
        <f t="shared" si="211"/>
        <v>1.294366E-14</v>
      </c>
      <c r="J145" s="45">
        <f t="shared" si="212"/>
        <v>1.5932609000000001E-10</v>
      </c>
    </row>
    <row r="146" spans="1:10" x14ac:dyDescent="0.15">
      <c r="A146" s="45" t="str">
        <f t="shared" si="209"/>
        <v>Human toxicity, cancer - organics</v>
      </c>
      <c r="B146" s="45">
        <f t="shared" si="213"/>
        <v>7.6533094999999998E-10</v>
      </c>
      <c r="C146" s="45">
        <f t="shared" si="213"/>
        <v>3.098282E-10</v>
      </c>
      <c r="D146" s="45">
        <f t="shared" si="213"/>
        <v>1.3712381E-10</v>
      </c>
      <c r="E146" s="45">
        <f t="shared" si="213"/>
        <v>1.3277374000000001E-10</v>
      </c>
      <c r="F146" s="45">
        <f t="shared" si="213"/>
        <v>3.7163856999999996E-12</v>
      </c>
      <c r="G146" s="45">
        <f t="shared" si="213"/>
        <v>2.6132617E-11</v>
      </c>
      <c r="H146" s="45">
        <f t="shared" si="213"/>
        <v>2.8802903000000002E-14</v>
      </c>
      <c r="I146" s="45">
        <f t="shared" si="211"/>
        <v>6.8657672E-15</v>
      </c>
      <c r="J146" s="45">
        <f t="shared" si="212"/>
        <v>3.2031118999999998E-10</v>
      </c>
    </row>
    <row r="147" spans="1:10" x14ac:dyDescent="0.15">
      <c r="A147" s="45" t="str">
        <f t="shared" si="209"/>
        <v>Human toxicity, non-cancer</v>
      </c>
      <c r="B147" s="45">
        <f t="shared" si="213"/>
        <v>2.3289986E-7</v>
      </c>
      <c r="C147" s="45">
        <f t="shared" si="213"/>
        <v>4.3514122999999998E-8</v>
      </c>
      <c r="D147" s="45">
        <f t="shared" si="213"/>
        <v>1.0590223999999999E-8</v>
      </c>
      <c r="E147" s="45">
        <f t="shared" si="213"/>
        <v>1.8209782999999999E-8</v>
      </c>
      <c r="F147" s="45">
        <f t="shared" si="213"/>
        <v>5.4771777000000001E-8</v>
      </c>
      <c r="G147" s="45">
        <f t="shared" si="213"/>
        <v>1.0190861E-9</v>
      </c>
      <c r="H147" s="45">
        <f t="shared" si="213"/>
        <v>1.188036E-12</v>
      </c>
      <c r="I147" s="45">
        <f t="shared" si="211"/>
        <v>6.8465783000000003E-13</v>
      </c>
      <c r="J147" s="45">
        <f t="shared" si="212"/>
        <v>1.0472712E-8</v>
      </c>
    </row>
    <row r="148" spans="1:10" x14ac:dyDescent="0.15">
      <c r="A148" s="45" t="str">
        <f t="shared" si="209"/>
        <v>Human toxicity, non-cancer - inorganics</v>
      </c>
      <c r="B148" s="45">
        <f t="shared" si="213"/>
        <v>1.8002452E-8</v>
      </c>
      <c r="C148" s="45">
        <f t="shared" si="213"/>
        <v>6.7420465E-9</v>
      </c>
      <c r="D148" s="45">
        <f t="shared" si="213"/>
        <v>2.2876115999999998E-9</v>
      </c>
      <c r="E148" s="45">
        <f t="shared" si="213"/>
        <v>8.5806852999999998E-9</v>
      </c>
      <c r="F148" s="45">
        <f t="shared" si="213"/>
        <v>4.2173761000000001E-11</v>
      </c>
      <c r="G148" s="45">
        <f t="shared" si="213"/>
        <v>4.2137208000000003E-10</v>
      </c>
      <c r="H148" s="45">
        <f t="shared" si="213"/>
        <v>4.5113884999999998E-13</v>
      </c>
      <c r="I148" s="45">
        <f t="shared" si="211"/>
        <v>2.1859611E-13</v>
      </c>
      <c r="J148" s="45">
        <f t="shared" si="212"/>
        <v>1.9386463000000002E-9</v>
      </c>
    </row>
    <row r="149" spans="1:10" x14ac:dyDescent="0.15">
      <c r="A149" s="45" t="str">
        <f t="shared" si="209"/>
        <v>Human toxicity, non-cancer - metals</v>
      </c>
      <c r="B149" s="45">
        <f t="shared" si="213"/>
        <v>1.7350399999999999E-7</v>
      </c>
      <c r="C149" s="45">
        <f t="shared" si="213"/>
        <v>3.5740571000000001E-8</v>
      </c>
      <c r="D149" s="45">
        <f t="shared" si="213"/>
        <v>7.1409936999999997E-9</v>
      </c>
      <c r="E149" s="45">
        <f t="shared" si="213"/>
        <v>9.4847174999999995E-9</v>
      </c>
      <c r="F149" s="45">
        <f t="shared" si="213"/>
        <v>2.7246947000000001E-10</v>
      </c>
      <c r="G149" s="45">
        <f t="shared" si="213"/>
        <v>5.9728265000000005E-10</v>
      </c>
      <c r="H149" s="45">
        <f t="shared" si="213"/>
        <v>7.3197277999999999E-13</v>
      </c>
      <c r="I149" s="45">
        <f t="shared" si="211"/>
        <v>4.6411808999999997E-13</v>
      </c>
      <c r="J149" s="45">
        <f t="shared" si="212"/>
        <v>8.5006389000000002E-9</v>
      </c>
    </row>
    <row r="150" spans="1:10" x14ac:dyDescent="0.15">
      <c r="A150" s="45" t="str">
        <f t="shared" si="209"/>
        <v>Human toxicity, non-cancer - organics</v>
      </c>
      <c r="B150" s="45">
        <f t="shared" si="213"/>
        <v>4.1797110999999999E-8</v>
      </c>
      <c r="C150" s="45">
        <f t="shared" si="213"/>
        <v>1.1297472999999999E-9</v>
      </c>
      <c r="D150" s="45">
        <f t="shared" si="213"/>
        <v>1.2323811E-9</v>
      </c>
      <c r="E150" s="45">
        <f t="shared" si="213"/>
        <v>2.6814541000000003E-10</v>
      </c>
      <c r="F150" s="45">
        <f t="shared" si="213"/>
        <v>5.4458105999999998E-8</v>
      </c>
      <c r="G150" s="45">
        <f t="shared" si="213"/>
        <v>1.9154233000000001E-11</v>
      </c>
      <c r="H150" s="45">
        <f t="shared" si="213"/>
        <v>1.4633993E-14</v>
      </c>
      <c r="I150" s="45">
        <f t="shared" si="211"/>
        <v>7.1144394999999998E-15</v>
      </c>
      <c r="J150" s="45">
        <f t="shared" si="212"/>
        <v>1.3576193999999999E-10</v>
      </c>
    </row>
    <row r="151" spans="1:10" x14ac:dyDescent="0.15">
      <c r="A151" s="45" t="str">
        <f t="shared" si="209"/>
        <v>Ionising radiation</v>
      </c>
      <c r="B151" s="45">
        <f t="shared" si="213"/>
        <v>0.68526580000000004</v>
      </c>
      <c r="C151" s="45">
        <f t="shared" si="213"/>
        <v>0.20116617000000001</v>
      </c>
      <c r="D151" s="45">
        <f t="shared" si="213"/>
        <v>0.33490631999999998</v>
      </c>
      <c r="E151" s="45">
        <f t="shared" si="213"/>
        <v>4.050078E-2</v>
      </c>
      <c r="F151" s="45">
        <f t="shared" si="213"/>
        <v>5.6784191999999997E-3</v>
      </c>
      <c r="G151" s="45">
        <f t="shared" si="213"/>
        <v>5.4455001000000003E-2</v>
      </c>
      <c r="H151" s="45">
        <f t="shared" si="213"/>
        <v>8.9606925999999999E-6</v>
      </c>
      <c r="I151" s="45">
        <f t="shared" si="211"/>
        <v>3.1846251999999999E-6</v>
      </c>
      <c r="J151" s="45">
        <f t="shared" si="212"/>
        <v>6.8057661000000005E-2</v>
      </c>
    </row>
    <row r="152" spans="1:10" x14ac:dyDescent="0.15">
      <c r="A152" s="45" t="str">
        <f t="shared" si="209"/>
        <v>Land use</v>
      </c>
      <c r="B152" s="45">
        <f t="shared" si="213"/>
        <v>442.90262000000001</v>
      </c>
      <c r="C152" s="45">
        <f t="shared" si="213"/>
        <v>64.035137000000006</v>
      </c>
      <c r="D152" s="45">
        <f t="shared" si="213"/>
        <v>14.645099</v>
      </c>
      <c r="E152" s="45">
        <f t="shared" si="213"/>
        <v>9.1664805000000005</v>
      </c>
      <c r="F152" s="45">
        <f t="shared" si="213"/>
        <v>0.10502267999999999</v>
      </c>
      <c r="G152" s="45">
        <f t="shared" si="213"/>
        <v>0.81057140999999999</v>
      </c>
      <c r="H152" s="45">
        <f t="shared" si="213"/>
        <v>8.4652662999999998E-4</v>
      </c>
      <c r="I152" s="45">
        <f t="shared" si="211"/>
        <v>5.5288989000000001E-4</v>
      </c>
      <c r="J152" s="45">
        <f t="shared" si="212"/>
        <v>2.4469512999999998</v>
      </c>
    </row>
    <row r="153" spans="1:10" x14ac:dyDescent="0.15">
      <c r="A153" s="45" t="str">
        <f t="shared" si="209"/>
        <v>Ozone depletion</v>
      </c>
      <c r="B153" s="45">
        <f t="shared" si="213"/>
        <v>2.8426137000000003E-7</v>
      </c>
      <c r="C153" s="45">
        <f t="shared" si="213"/>
        <v>3.9559486999999999E-7</v>
      </c>
      <c r="D153" s="45">
        <f t="shared" si="213"/>
        <v>3.5316623E-8</v>
      </c>
      <c r="E153" s="45">
        <f t="shared" si="213"/>
        <v>1.4572096000000001E-8</v>
      </c>
      <c r="F153" s="45">
        <f t="shared" si="213"/>
        <v>2.2254754000000001E-8</v>
      </c>
      <c r="G153" s="45">
        <f t="shared" si="213"/>
        <v>6.1191629999999995E-10</v>
      </c>
      <c r="H153" s="45">
        <f t="shared" si="213"/>
        <v>6.8751583999999998E-15</v>
      </c>
      <c r="I153" s="45">
        <f t="shared" si="211"/>
        <v>2.4668735E-15</v>
      </c>
      <c r="J153" s="45">
        <f t="shared" si="212"/>
        <v>1.1455313000000001E-11</v>
      </c>
    </row>
    <row r="154" spans="1:10" x14ac:dyDescent="0.15">
      <c r="A154" s="45" t="str">
        <f t="shared" si="209"/>
        <v>Photochemical ozone formation</v>
      </c>
      <c r="B154" s="45">
        <f t="shared" si="213"/>
        <v>3.1004470999999999E-2</v>
      </c>
      <c r="C154" s="45">
        <f t="shared" si="213"/>
        <v>1.421744E-2</v>
      </c>
      <c r="D154" s="45">
        <f t="shared" si="213"/>
        <v>1.9342237999999999E-3</v>
      </c>
      <c r="E154" s="45">
        <f t="shared" si="213"/>
        <v>2.0466759000000001E-2</v>
      </c>
      <c r="F154" s="45">
        <f t="shared" si="213"/>
        <v>7.0635364E-4</v>
      </c>
      <c r="G154" s="45">
        <f t="shared" si="213"/>
        <v>2.8855299000000003E-4</v>
      </c>
      <c r="H154" s="45">
        <f t="shared" si="213"/>
        <v>8.1174589000000002E-7</v>
      </c>
      <c r="I154" s="45">
        <f t="shared" si="211"/>
        <v>6.4332270000000002E-7</v>
      </c>
      <c r="J154" s="45">
        <f t="shared" si="212"/>
        <v>1.9756598000000001E-3</v>
      </c>
    </row>
    <row r="155" spans="1:10" x14ac:dyDescent="0.15">
      <c r="A155" s="45" t="str">
        <f t="shared" si="209"/>
        <v>Resource use, fossils</v>
      </c>
      <c r="B155" s="45">
        <f t="shared" si="213"/>
        <v>42.300015000000002</v>
      </c>
      <c r="C155" s="45">
        <f t="shared" si="213"/>
        <v>0</v>
      </c>
      <c r="D155" s="45">
        <f t="shared" si="213"/>
        <v>6.6791011999999998</v>
      </c>
      <c r="E155" s="45">
        <f t="shared" si="213"/>
        <v>20.276330999999999</v>
      </c>
      <c r="F155" s="45">
        <f t="shared" si="213"/>
        <v>1.2625557999999999</v>
      </c>
      <c r="G155" s="45">
        <f t="shared" si="213"/>
        <v>2.3251881000000001</v>
      </c>
      <c r="H155" s="45">
        <f t="shared" si="213"/>
        <v>2.0163952999999999E-3</v>
      </c>
      <c r="I155" s="45">
        <f t="shared" si="211"/>
        <v>1.1044123E-3</v>
      </c>
      <c r="J155" s="45">
        <f t="shared" si="212"/>
        <v>17.025068000000001</v>
      </c>
    </row>
    <row r="156" spans="1:10" x14ac:dyDescent="0.15">
      <c r="A156" s="45" t="str">
        <f t="shared" si="209"/>
        <v>Resource use, minerals and metals</v>
      </c>
      <c r="B156" s="45">
        <f t="shared" si="213"/>
        <v>1.2976534E-5</v>
      </c>
      <c r="C156" s="45">
        <f t="shared" si="213"/>
        <v>1.1272797E-6</v>
      </c>
      <c r="D156" s="45">
        <f t="shared" si="213"/>
        <v>2.1737053E-5</v>
      </c>
      <c r="E156" s="45">
        <f t="shared" si="213"/>
        <v>1.6398190000000001E-5</v>
      </c>
      <c r="F156" s="45">
        <f t="shared" si="213"/>
        <v>4.8278854000000001E-9</v>
      </c>
      <c r="G156" s="45">
        <f t="shared" si="213"/>
        <v>4.8180008999999997E-6</v>
      </c>
      <c r="H156" s="45">
        <f t="shared" si="213"/>
        <v>2.2919895999999999E-10</v>
      </c>
      <c r="I156" s="45">
        <f t="shared" si="211"/>
        <v>9.6703331000000003E-11</v>
      </c>
      <c r="J156" s="45">
        <f t="shared" si="212"/>
        <v>1.6708023E-7</v>
      </c>
    </row>
    <row r="157" spans="1:10" x14ac:dyDescent="0.15">
      <c r="A157" s="45" t="str">
        <f t="shared" si="209"/>
        <v>Water use</v>
      </c>
      <c r="B157" s="45">
        <f t="shared" ref="B157" si="214">ABS(E204)</f>
        <v>0.25841834000000002</v>
      </c>
      <c r="C157" s="45">
        <f t="shared" ref="C157" si="215">ABS(F204)</f>
        <v>0.24356596999999999</v>
      </c>
      <c r="D157" s="45">
        <f t="shared" ref="D157" si="216">ABS(G204)</f>
        <v>0.38127976000000002</v>
      </c>
      <c r="E157" s="45">
        <f t="shared" ref="E157" si="217">ABS(H204)</f>
        <v>2.0296531999999998</v>
      </c>
      <c r="F157" s="45">
        <f t="shared" ref="F157" si="218">ABS(I204)</f>
        <v>1.4126167000000001E-4</v>
      </c>
      <c r="G157" s="45">
        <f t="shared" ref="G157" si="219">ABS(J204)</f>
        <v>0.36521642999999998</v>
      </c>
      <c r="H157" s="45">
        <f t="shared" ref="H157" si="220">ABS(K204)</f>
        <v>1.3103571999999999E-5</v>
      </c>
      <c r="I157" s="45">
        <f t="shared" si="211"/>
        <v>7.9725586000000003E-6</v>
      </c>
      <c r="J157" s="45">
        <f t="shared" si="212"/>
        <v>1.9466760000000001</v>
      </c>
    </row>
    <row r="158" spans="1:10" x14ac:dyDescent="0.15">
      <c r="A158" s="8"/>
      <c r="B158" s="22"/>
      <c r="C158" s="22"/>
      <c r="D158" s="22"/>
      <c r="E158" s="22"/>
      <c r="F158" s="22"/>
      <c r="G158" s="22"/>
    </row>
    <row r="159" spans="1:10" x14ac:dyDescent="0.15">
      <c r="A159" s="21" t="s">
        <v>61</v>
      </c>
      <c r="B159" s="7"/>
      <c r="C159" s="7"/>
      <c r="D159" s="7"/>
    </row>
    <row r="160" spans="1:10" x14ac:dyDescent="0.15">
      <c r="B160" s="7"/>
      <c r="C160" s="7"/>
      <c r="D160" s="7"/>
    </row>
    <row r="161" spans="1:16" ht="14" x14ac:dyDescent="0.15">
      <c r="A161" t="s">
        <v>6</v>
      </c>
      <c r="B161" s="7" t="s">
        <v>7</v>
      </c>
      <c r="C161" s="7"/>
      <c r="D161" s="7"/>
    </row>
    <row r="162" spans="1:16" x14ac:dyDescent="0.15">
      <c r="A162" t="s">
        <v>8</v>
      </c>
      <c r="B162" s="8" t="s">
        <v>9</v>
      </c>
    </row>
    <row r="163" spans="1:16" x14ac:dyDescent="0.15">
      <c r="A163" t="s">
        <v>10</v>
      </c>
      <c r="B163" s="8" t="s">
        <v>111</v>
      </c>
    </row>
    <row r="164" spans="1:16" x14ac:dyDescent="0.15">
      <c r="A164" t="s">
        <v>11</v>
      </c>
      <c r="B164" s="8" t="s">
        <v>12</v>
      </c>
    </row>
    <row r="165" spans="1:16" x14ac:dyDescent="0.15">
      <c r="A165" t="s">
        <v>13</v>
      </c>
      <c r="B165" s="8" t="s">
        <v>14</v>
      </c>
    </row>
    <row r="166" spans="1:16" x14ac:dyDescent="0.15">
      <c r="A166" t="s">
        <v>15</v>
      </c>
      <c r="B166" s="8" t="s">
        <v>16</v>
      </c>
    </row>
    <row r="167" spans="1:16" x14ac:dyDescent="0.15">
      <c r="A167" t="s">
        <v>17</v>
      </c>
      <c r="B167" s="8" t="s">
        <v>62</v>
      </c>
    </row>
    <row r="168" spans="1:16" x14ac:dyDescent="0.15">
      <c r="A168" t="s">
        <v>19</v>
      </c>
      <c r="B168" s="8" t="s">
        <v>20</v>
      </c>
    </row>
    <row r="169" spans="1:16" x14ac:dyDescent="0.15">
      <c r="A169" t="s">
        <v>21</v>
      </c>
      <c r="B169" s="8" t="s">
        <v>22</v>
      </c>
    </row>
    <row r="170" spans="1:16" x14ac:dyDescent="0.15">
      <c r="A170" t="s">
        <v>25</v>
      </c>
      <c r="B170" s="8" t="s">
        <v>24</v>
      </c>
    </row>
    <row r="171" spans="1:16" x14ac:dyDescent="0.15">
      <c r="A171" t="s">
        <v>26</v>
      </c>
      <c r="B171" s="8" t="s">
        <v>24</v>
      </c>
    </row>
    <row r="172" spans="1:16" x14ac:dyDescent="0.15">
      <c r="A172" t="s">
        <v>28</v>
      </c>
      <c r="B172" s="8" t="s">
        <v>1</v>
      </c>
    </row>
    <row r="173" spans="1:16" x14ac:dyDescent="0.15">
      <c r="A173" t="s">
        <v>30</v>
      </c>
      <c r="B173" s="8" t="s">
        <v>31</v>
      </c>
    </row>
    <row r="175" spans="1:16" ht="84" customHeight="1" x14ac:dyDescent="0.15">
      <c r="A175" s="4" t="s">
        <v>1</v>
      </c>
      <c r="B175" s="20" t="s">
        <v>32</v>
      </c>
      <c r="C175" s="20" t="s">
        <v>33</v>
      </c>
      <c r="D175" s="20" t="s">
        <v>34</v>
      </c>
      <c r="E175" s="20" t="s">
        <v>113</v>
      </c>
      <c r="F175" s="20" t="s">
        <v>172</v>
      </c>
      <c r="G175" s="28" t="s">
        <v>144</v>
      </c>
      <c r="H175" s="28" t="s">
        <v>145</v>
      </c>
      <c r="I175" s="28" t="s">
        <v>173</v>
      </c>
      <c r="J175" s="28" t="s">
        <v>64</v>
      </c>
      <c r="K175" s="28" t="s">
        <v>146</v>
      </c>
      <c r="L175" s="28" t="s">
        <v>147</v>
      </c>
      <c r="M175" s="28" t="s">
        <v>148</v>
      </c>
      <c r="N175" s="28" t="s">
        <v>149</v>
      </c>
      <c r="O175" s="28" t="s">
        <v>150</v>
      </c>
      <c r="P175" s="28" t="s">
        <v>66</v>
      </c>
    </row>
    <row r="176" spans="1:16" x14ac:dyDescent="0.15">
      <c r="A176" s="4" t="s">
        <v>35</v>
      </c>
      <c r="B176" s="15" t="s">
        <v>67</v>
      </c>
      <c r="C176" s="15">
        <v>9.3636275000000005E-2</v>
      </c>
      <c r="D176" s="19">
        <v>0</v>
      </c>
      <c r="E176" s="15">
        <v>5.4360157999999999E-2</v>
      </c>
      <c r="F176" s="15">
        <v>1.5600353000000001E-2</v>
      </c>
      <c r="G176" s="4">
        <v>3.5860659000000001E-3</v>
      </c>
      <c r="H176" s="4">
        <v>1.4677313000000001E-2</v>
      </c>
      <c r="I176" s="4">
        <v>1.0457382999999999E-3</v>
      </c>
      <c r="J176" s="4">
        <v>5.4006042999999999E-4</v>
      </c>
      <c r="K176" s="3">
        <v>7.4138442999999996E-7</v>
      </c>
      <c r="L176" s="62">
        <v>7.7206362000000005E-7</v>
      </c>
      <c r="M176">
        <v>3.3739006999999998E-3</v>
      </c>
      <c r="N176">
        <v>2.0343436999999999E-4</v>
      </c>
      <c r="O176" s="6">
        <v>7.7973558E-4</v>
      </c>
      <c r="P176">
        <v>-5.3199811999999995E-4</v>
      </c>
    </row>
    <row r="177" spans="1:16" x14ac:dyDescent="0.15">
      <c r="A177" s="4" t="s">
        <v>36</v>
      </c>
      <c r="B177" s="15" t="s">
        <v>68</v>
      </c>
      <c r="C177" s="19">
        <v>15.913228</v>
      </c>
      <c r="D177" s="15">
        <v>0</v>
      </c>
      <c r="E177" s="19">
        <v>9.0498414</v>
      </c>
      <c r="F177" s="19">
        <v>2.6398391000000001</v>
      </c>
      <c r="G177" s="29">
        <v>0.76970116</v>
      </c>
      <c r="H177" s="29">
        <v>1.5677490999999999</v>
      </c>
      <c r="I177" s="29">
        <v>5.0458391999999998E-2</v>
      </c>
      <c r="J177" s="29">
        <v>0.14615570999999999</v>
      </c>
      <c r="K177" s="2">
        <v>1.3000667000000001E-4</v>
      </c>
      <c r="L177" s="62">
        <v>8.0464523000000005E-5</v>
      </c>
      <c r="M177">
        <v>1.1625563000000001</v>
      </c>
      <c r="N177">
        <v>6.9605921000000001E-2</v>
      </c>
      <c r="O177" s="6">
        <v>0.58674926999999999</v>
      </c>
      <c r="P177">
        <v>-0.12963857000000001</v>
      </c>
    </row>
    <row r="178" spans="1:16" x14ac:dyDescent="0.15">
      <c r="A178" s="4" t="s">
        <v>69</v>
      </c>
      <c r="B178" s="15" t="s">
        <v>68</v>
      </c>
      <c r="C178" s="15">
        <v>0.43958055000000001</v>
      </c>
      <c r="D178" s="19">
        <v>0</v>
      </c>
      <c r="E178" s="15">
        <v>0.14776553000000001</v>
      </c>
      <c r="F178" s="15">
        <v>3.7482137999999998E-2</v>
      </c>
      <c r="G178" s="29">
        <v>6.7518978999999996E-3</v>
      </c>
      <c r="H178" s="29">
        <v>4.6139470999999998E-3</v>
      </c>
      <c r="I178" s="29">
        <v>1.034454E-5</v>
      </c>
      <c r="J178" s="29">
        <v>6.5423572999999998E-4</v>
      </c>
      <c r="K178" s="3">
        <v>3.0078592999999999E-7</v>
      </c>
      <c r="L178" s="62">
        <v>1.3882492E-7</v>
      </c>
      <c r="M178">
        <v>8.0634572000000003E-4</v>
      </c>
      <c r="N178">
        <v>6.3763196999999997E-4</v>
      </c>
      <c r="O178" s="6">
        <v>4.2013016000000002E-4</v>
      </c>
      <c r="P178">
        <v>0.24043791</v>
      </c>
    </row>
    <row r="179" spans="1:16" x14ac:dyDescent="0.15">
      <c r="A179" s="4" t="s">
        <v>70</v>
      </c>
      <c r="B179" s="15" t="s">
        <v>68</v>
      </c>
      <c r="C179" s="15">
        <v>10.843686</v>
      </c>
      <c r="D179" s="15">
        <v>0</v>
      </c>
      <c r="E179" s="15">
        <v>4.5720929999999997</v>
      </c>
      <c r="F179" s="15">
        <v>2.4361065000000002</v>
      </c>
      <c r="G179" s="4">
        <v>0.64459436000000003</v>
      </c>
      <c r="H179" s="4">
        <v>1.5542655000000001</v>
      </c>
      <c r="I179" s="4">
        <v>5.0444232999999998E-2</v>
      </c>
      <c r="J179" s="4">
        <v>0.14534193000000001</v>
      </c>
      <c r="K179" s="2">
        <v>1.2908319E-4</v>
      </c>
      <c r="L179" s="62">
        <v>7.9882184999999998E-5</v>
      </c>
      <c r="M179">
        <v>1.1614669</v>
      </c>
      <c r="N179">
        <v>6.8901891000000007E-2</v>
      </c>
      <c r="O179" s="6">
        <v>0.58027092000000002</v>
      </c>
      <c r="P179">
        <v>-0.37000791</v>
      </c>
    </row>
    <row r="180" spans="1:16" x14ac:dyDescent="0.15">
      <c r="A180" s="4" t="s">
        <v>71</v>
      </c>
      <c r="B180" s="15" t="s">
        <v>68</v>
      </c>
      <c r="C180" s="19">
        <v>4.6299614</v>
      </c>
      <c r="D180" s="19">
        <v>0</v>
      </c>
      <c r="E180" s="19">
        <v>4.3299829000000001</v>
      </c>
      <c r="F180" s="19">
        <v>0.16625044999999999</v>
      </c>
      <c r="G180" s="29">
        <v>0.1183549</v>
      </c>
      <c r="H180" s="29">
        <v>8.8696537000000006E-3</v>
      </c>
      <c r="I180" s="29">
        <v>3.8145614E-6</v>
      </c>
      <c r="J180" s="29">
        <v>1.5953458999999999E-4</v>
      </c>
      <c r="K180" s="3">
        <v>6.2268726000000004E-7</v>
      </c>
      <c r="L180" s="62">
        <v>4.4351307E-7</v>
      </c>
      <c r="M180">
        <v>2.8306746999999998E-4</v>
      </c>
      <c r="N180" s="62">
        <v>6.6398361000000004E-5</v>
      </c>
      <c r="O180" s="6">
        <v>6.0582107000000003E-3</v>
      </c>
      <c r="P180" s="62">
        <v>-6.8574965000000004E-5</v>
      </c>
    </row>
    <row r="181" spans="1:16" x14ac:dyDescent="0.15">
      <c r="A181" s="4" t="s">
        <v>72</v>
      </c>
      <c r="B181" s="15" t="s">
        <v>73</v>
      </c>
      <c r="C181" s="19">
        <v>294.40902</v>
      </c>
      <c r="D181" s="15">
        <v>0</v>
      </c>
      <c r="E181" s="19">
        <v>235.14129</v>
      </c>
      <c r="F181" s="19">
        <v>21.680392000000001</v>
      </c>
      <c r="G181" s="29">
        <v>10.342498000000001</v>
      </c>
      <c r="H181" s="29">
        <v>15.44708</v>
      </c>
      <c r="I181" s="29">
        <v>0.57483890999999998</v>
      </c>
      <c r="J181" s="29">
        <v>1.0200235</v>
      </c>
      <c r="K181" s="2">
        <v>1.0942497000000001E-3</v>
      </c>
      <c r="L181">
        <v>7.1268880999999997E-4</v>
      </c>
      <c r="M181">
        <v>8.1786148000000001</v>
      </c>
      <c r="N181">
        <v>0.37939213999999999</v>
      </c>
      <c r="O181" s="6">
        <v>2.2759119000000001</v>
      </c>
      <c r="P181">
        <v>-0.63282293000000001</v>
      </c>
    </row>
    <row r="182" spans="1:16" x14ac:dyDescent="0.15">
      <c r="A182" s="4" t="s">
        <v>74</v>
      </c>
      <c r="B182" s="15" t="s">
        <v>73</v>
      </c>
      <c r="C182" s="19">
        <v>320.60406999999998</v>
      </c>
      <c r="D182" s="15">
        <v>0</v>
      </c>
      <c r="E182" s="19">
        <v>278.62615</v>
      </c>
      <c r="F182" s="19">
        <v>29.194292000000001</v>
      </c>
      <c r="G182" s="29">
        <v>8.4172876999999993</v>
      </c>
      <c r="H182" s="29">
        <v>1.7696673000000001</v>
      </c>
      <c r="I182" s="29">
        <v>9.8048418999999998E-2</v>
      </c>
      <c r="J182" s="29">
        <v>0.30761021999999999</v>
      </c>
      <c r="K182" s="3">
        <v>5.5020160999999999E-5</v>
      </c>
      <c r="L182" s="62">
        <v>2.3554896999999999E-5</v>
      </c>
      <c r="M182">
        <v>0.28320173999999998</v>
      </c>
      <c r="N182">
        <v>0.13385250000000001</v>
      </c>
      <c r="O182" s="6">
        <v>1.8976599999999999</v>
      </c>
      <c r="P182">
        <v>-0.12378309999999999</v>
      </c>
    </row>
    <row r="183" spans="1:16" x14ac:dyDescent="0.15">
      <c r="A183" s="4" t="s">
        <v>75</v>
      </c>
      <c r="B183" s="15" t="s">
        <v>73</v>
      </c>
      <c r="C183" s="15">
        <v>62.734951000000002</v>
      </c>
      <c r="D183" s="15">
        <v>0</v>
      </c>
      <c r="E183" s="15">
        <v>29.309139999999999</v>
      </c>
      <c r="F183" s="15">
        <v>7.763166</v>
      </c>
      <c r="G183" s="4">
        <v>2.4526872000000002</v>
      </c>
      <c r="H183" s="4">
        <v>14.175932</v>
      </c>
      <c r="I183" s="4">
        <v>0.13212066</v>
      </c>
      <c r="J183" s="4">
        <v>0.62255068000000002</v>
      </c>
      <c r="K183" s="2">
        <v>1.0360072999999999E-3</v>
      </c>
      <c r="L183">
        <v>6.8679614000000003E-4</v>
      </c>
      <c r="M183">
        <v>7.616625</v>
      </c>
      <c r="N183">
        <v>0.26083921999999998</v>
      </c>
      <c r="O183" s="6">
        <v>0.61948380000000003</v>
      </c>
      <c r="P183">
        <v>-0.21931733</v>
      </c>
    </row>
    <row r="184" spans="1:16" x14ac:dyDescent="0.15">
      <c r="A184" s="4" t="s">
        <v>76</v>
      </c>
      <c r="B184" s="15" t="s">
        <v>73</v>
      </c>
      <c r="C184" s="15">
        <v>74.020520000000005</v>
      </c>
      <c r="D184" s="15">
        <v>0</v>
      </c>
      <c r="E184" s="15">
        <v>28.174513999999999</v>
      </c>
      <c r="F184" s="19">
        <v>37.118820999999997</v>
      </c>
      <c r="G184" s="29">
        <v>3.8559459999999999</v>
      </c>
      <c r="H184" s="29">
        <v>2.6947318</v>
      </c>
      <c r="I184" s="29">
        <v>0.49120673999999998</v>
      </c>
      <c r="J184" s="29">
        <v>0.66317042999999998</v>
      </c>
      <c r="K184" s="2">
        <v>1.0183709E-4</v>
      </c>
      <c r="L184" s="62">
        <v>4.0841623999999998E-5</v>
      </c>
      <c r="M184">
        <v>0.70342724999999995</v>
      </c>
      <c r="N184">
        <v>0.24977954999999999</v>
      </c>
      <c r="O184" s="6">
        <v>0.70219701999999995</v>
      </c>
      <c r="P184">
        <v>-0.63341621999999997</v>
      </c>
    </row>
    <row r="185" spans="1:16" x14ac:dyDescent="0.15">
      <c r="A185" s="4" t="s">
        <v>77</v>
      </c>
      <c r="B185" s="15" t="s">
        <v>73</v>
      </c>
      <c r="C185" s="15">
        <v>4.377505E-4</v>
      </c>
      <c r="D185" s="19">
        <v>0</v>
      </c>
      <c r="E185" s="15">
        <v>4.2616060999999997E-4</v>
      </c>
      <c r="F185" s="19">
        <v>1.7081935000000001E-10</v>
      </c>
      <c r="G185" s="29">
        <v>1.1589591E-5</v>
      </c>
      <c r="H185" s="29">
        <v>8.7909902000000005E-11</v>
      </c>
      <c r="I185" s="29">
        <v>3.9535972999999998E-13</v>
      </c>
      <c r="J185" s="29">
        <v>3.5323448000000001E-11</v>
      </c>
      <c r="K185" s="3">
        <v>4.7874115000000002E-21</v>
      </c>
      <c r="L185" s="62">
        <v>1.2624907E-21</v>
      </c>
      <c r="M185" s="62">
        <v>-2.1622936000000001E-19</v>
      </c>
      <c r="N185" s="62">
        <v>3.6762565000000001E-16</v>
      </c>
      <c r="O185" s="89">
        <v>3.4649555999999998E-13</v>
      </c>
      <c r="P185" s="62">
        <v>3.3561963999999998E-20</v>
      </c>
    </row>
    <row r="186" spans="1:16" x14ac:dyDescent="0.15">
      <c r="A186" s="4" t="s">
        <v>38</v>
      </c>
      <c r="B186" s="15" t="s">
        <v>78</v>
      </c>
      <c r="C186" s="19">
        <v>1.1298791999999999E-6</v>
      </c>
      <c r="D186" s="19">
        <v>0</v>
      </c>
      <c r="E186" s="19">
        <v>5.3223368999999999E-7</v>
      </c>
      <c r="F186" s="19">
        <v>1.7408872000000001E-7</v>
      </c>
      <c r="G186" s="29">
        <v>4.0664478E-8</v>
      </c>
      <c r="H186" s="29">
        <v>3.3601842999999998E-7</v>
      </c>
      <c r="I186" s="29">
        <v>4.5827306999999998E-9</v>
      </c>
      <c r="J186" s="29">
        <v>7.1329484000000002E-9</v>
      </c>
      <c r="K186" s="3">
        <v>1.0789994999999999E-11</v>
      </c>
      <c r="L186" s="62">
        <v>8.0459944000000002E-12</v>
      </c>
      <c r="M186" s="62">
        <v>2.9936143E-8</v>
      </c>
      <c r="N186" s="62">
        <v>2.0612101000000002E-9</v>
      </c>
      <c r="O186" s="89">
        <v>8.7207876999999993E-9</v>
      </c>
      <c r="P186" s="62">
        <v>-5.5788055999999999E-9</v>
      </c>
    </row>
    <row r="187" spans="1:16" x14ac:dyDescent="0.15">
      <c r="A187" s="4" t="s">
        <v>39</v>
      </c>
      <c r="B187" s="15" t="s">
        <v>79</v>
      </c>
      <c r="C187" s="15">
        <v>0.36646140999999999</v>
      </c>
      <c r="D187" s="19">
        <v>0</v>
      </c>
      <c r="E187" s="15">
        <v>4.4134386999999997E-2</v>
      </c>
      <c r="F187" s="15">
        <v>8.9871038999999996E-3</v>
      </c>
      <c r="G187" s="4">
        <v>2.0747247999999999E-3</v>
      </c>
      <c r="H187" s="4">
        <v>0.16447191</v>
      </c>
      <c r="I187" s="29">
        <v>0.14552267999999999</v>
      </c>
      <c r="J187" s="4">
        <v>1.1061656E-4</v>
      </c>
      <c r="K187" s="3">
        <v>3.2696406000000002E-7</v>
      </c>
      <c r="L187" s="62">
        <v>2.8258901999999998E-7</v>
      </c>
      <c r="M187">
        <v>5.6622644000000005E-4</v>
      </c>
      <c r="N187" s="62">
        <v>4.1694437E-5</v>
      </c>
      <c r="O187" s="6">
        <v>5.2946215999999998E-4</v>
      </c>
      <c r="P187" s="62">
        <v>2.1995168000000002E-5</v>
      </c>
    </row>
    <row r="188" spans="1:16" x14ac:dyDescent="0.15">
      <c r="A188" s="4" t="s">
        <v>40</v>
      </c>
      <c r="B188" s="15" t="s">
        <v>80</v>
      </c>
      <c r="C188" s="15">
        <v>1.8880332E-3</v>
      </c>
      <c r="D188" s="19">
        <v>0</v>
      </c>
      <c r="E188" s="15">
        <v>1.4777551999999999E-3</v>
      </c>
      <c r="F188" s="15">
        <v>2.8548894999999997E-4</v>
      </c>
      <c r="G188" s="29">
        <v>6.9599328999999995E-5</v>
      </c>
      <c r="H188" s="29">
        <v>2.7330749999999999E-5</v>
      </c>
      <c r="I188" s="29">
        <v>1.4504618000000001E-6</v>
      </c>
      <c r="J188" s="29">
        <v>2.7814101999999999E-6</v>
      </c>
      <c r="K188" s="3">
        <v>5.9490943000000001E-10</v>
      </c>
      <c r="L188" s="62">
        <v>4.0434394E-10</v>
      </c>
      <c r="M188" s="62">
        <v>1.4866375E-6</v>
      </c>
      <c r="N188" s="62">
        <v>8.4978650999999998E-7</v>
      </c>
      <c r="O188" s="89">
        <v>6.5182128000000004E-6</v>
      </c>
      <c r="P188" s="62">
        <v>1.4771451E-5</v>
      </c>
    </row>
    <row r="189" spans="1:16" x14ac:dyDescent="0.15">
      <c r="A189" s="4" t="s">
        <v>41</v>
      </c>
      <c r="B189" s="15" t="s">
        <v>81</v>
      </c>
      <c r="C189" s="15">
        <v>0.38879627999999999</v>
      </c>
      <c r="D189" s="19">
        <v>0</v>
      </c>
      <c r="E189" s="15">
        <v>0.22668935000000001</v>
      </c>
      <c r="F189" s="15">
        <v>5.8506027000000002E-2</v>
      </c>
      <c r="G189" s="4">
        <v>1.3291170999999999E-2</v>
      </c>
      <c r="H189" s="4">
        <v>7.7822193999999997E-2</v>
      </c>
      <c r="I189" s="4">
        <v>2.7152763000000001E-3</v>
      </c>
      <c r="J189" s="4">
        <v>1.2071616E-3</v>
      </c>
      <c r="K189" s="3">
        <v>3.6167946000000001E-6</v>
      </c>
      <c r="L189" s="62">
        <v>3.1228244E-6</v>
      </c>
      <c r="M189">
        <v>6.2595660999999999E-3</v>
      </c>
      <c r="N189">
        <v>4.0534856999999998E-4</v>
      </c>
      <c r="O189" s="6">
        <v>2.4293939000000001E-3</v>
      </c>
      <c r="P189">
        <v>-5.3594508000000003E-4</v>
      </c>
    </row>
    <row r="190" spans="1:16" x14ac:dyDescent="0.15">
      <c r="A190" s="4" t="s">
        <v>42</v>
      </c>
      <c r="B190" s="15" t="s">
        <v>82</v>
      </c>
      <c r="C190" s="19">
        <v>8.6886610000000004E-9</v>
      </c>
      <c r="D190" s="19">
        <v>0</v>
      </c>
      <c r="E190" s="19">
        <v>6.0539570000000003E-9</v>
      </c>
      <c r="F190" s="19">
        <v>8.4789029E-10</v>
      </c>
      <c r="G190" s="29">
        <v>3.5517503E-10</v>
      </c>
      <c r="H190" s="29">
        <v>5.8729389000000001E-10</v>
      </c>
      <c r="I190" s="29">
        <v>1.7210496E-11</v>
      </c>
      <c r="J190" s="29">
        <v>4.6881362000000002E-11</v>
      </c>
      <c r="K190" s="3">
        <v>4.8395405000000001E-14</v>
      </c>
      <c r="L190" s="62">
        <v>1.9809426999999999E-14</v>
      </c>
      <c r="M190" s="62">
        <v>4.7963727999999999E-10</v>
      </c>
      <c r="N190" s="62">
        <v>1.1353803E-11</v>
      </c>
      <c r="O190" s="89">
        <v>3.1306673E-10</v>
      </c>
      <c r="P190" s="62">
        <v>-2.38731E-11</v>
      </c>
    </row>
    <row r="191" spans="1:16" x14ac:dyDescent="0.15">
      <c r="A191" s="4" t="s">
        <v>83</v>
      </c>
      <c r="B191" s="15" t="s">
        <v>82</v>
      </c>
      <c r="C191" s="19">
        <v>4.2574308999999999E-20</v>
      </c>
      <c r="D191" s="15">
        <v>0</v>
      </c>
      <c r="E191" s="19">
        <v>4.1047807E-20</v>
      </c>
      <c r="F191" s="19">
        <v>0</v>
      </c>
      <c r="G191" s="29">
        <v>1.1163027E-21</v>
      </c>
      <c r="H191" s="29">
        <v>0</v>
      </c>
      <c r="I191" s="29">
        <v>0</v>
      </c>
      <c r="J191" s="29">
        <v>0</v>
      </c>
      <c r="K191" s="2">
        <v>0</v>
      </c>
      <c r="L191" s="62">
        <v>0</v>
      </c>
      <c r="M191">
        <v>0</v>
      </c>
      <c r="N191">
        <v>0</v>
      </c>
      <c r="O191" s="89">
        <v>4.1019954999999999E-22</v>
      </c>
      <c r="P191">
        <v>0</v>
      </c>
    </row>
    <row r="192" spans="1:16" x14ac:dyDescent="0.15">
      <c r="A192" s="4" t="s">
        <v>84</v>
      </c>
      <c r="B192" s="15" t="s">
        <v>82</v>
      </c>
      <c r="C192" s="19">
        <v>6.9854182000000003E-9</v>
      </c>
      <c r="D192" s="19">
        <v>0</v>
      </c>
      <c r="E192" s="19">
        <v>5.2886260000000001E-9</v>
      </c>
      <c r="F192" s="19">
        <v>5.3806209000000001E-10</v>
      </c>
      <c r="G192" s="29">
        <v>2.1805121999999999E-10</v>
      </c>
      <c r="H192" s="29">
        <v>4.5452014999999999E-10</v>
      </c>
      <c r="I192" s="29">
        <v>1.3494109999999999E-11</v>
      </c>
      <c r="J192" s="29">
        <v>2.0748744999999999E-11</v>
      </c>
      <c r="K192" s="3">
        <v>1.9592501999999999E-14</v>
      </c>
      <c r="L192" s="62">
        <v>1.294366E-14</v>
      </c>
      <c r="M192" s="62">
        <v>1.5932609000000001E-10</v>
      </c>
      <c r="N192" s="62">
        <v>2.7064024E-12</v>
      </c>
      <c r="O192" s="89">
        <v>2.8734783E-10</v>
      </c>
      <c r="P192" s="62">
        <v>2.5029256E-12</v>
      </c>
    </row>
    <row r="193" spans="1:16" x14ac:dyDescent="0.15">
      <c r="A193" s="4" t="s">
        <v>85</v>
      </c>
      <c r="B193" s="15" t="s">
        <v>82</v>
      </c>
      <c r="C193" s="19">
        <v>1.7032428000000001E-9</v>
      </c>
      <c r="D193" s="19">
        <v>0</v>
      </c>
      <c r="E193" s="19">
        <v>7.6533094999999998E-10</v>
      </c>
      <c r="F193" s="19">
        <v>3.098282E-10</v>
      </c>
      <c r="G193" s="29">
        <v>1.3712381E-10</v>
      </c>
      <c r="H193" s="29">
        <v>1.3277374000000001E-10</v>
      </c>
      <c r="I193" s="29">
        <v>3.7163856999999996E-12</v>
      </c>
      <c r="J193" s="29">
        <v>2.6132617E-11</v>
      </c>
      <c r="K193" s="3">
        <v>2.8802903000000002E-14</v>
      </c>
      <c r="L193" s="62">
        <v>6.8657672E-15</v>
      </c>
      <c r="M193" s="62">
        <v>3.2031118999999998E-10</v>
      </c>
      <c r="N193" s="62">
        <v>8.6474004000000007E-12</v>
      </c>
      <c r="O193" s="89">
        <v>2.5718898E-11</v>
      </c>
      <c r="P193" s="62">
        <v>-2.6376025E-11</v>
      </c>
    </row>
    <row r="194" spans="1:16" x14ac:dyDescent="0.15">
      <c r="A194" s="4" t="s">
        <v>43</v>
      </c>
      <c r="B194" s="15" t="s">
        <v>82</v>
      </c>
      <c r="C194" s="19">
        <v>4.0395176999999998E-7</v>
      </c>
      <c r="D194" s="19">
        <v>0</v>
      </c>
      <c r="E194" s="19">
        <v>2.3289986E-7</v>
      </c>
      <c r="F194" s="19">
        <v>4.3514122999999998E-8</v>
      </c>
      <c r="G194" s="29">
        <v>1.0590223999999999E-8</v>
      </c>
      <c r="H194" s="29">
        <v>1.8209782999999999E-8</v>
      </c>
      <c r="I194" s="29">
        <v>5.4771777000000001E-8</v>
      </c>
      <c r="J194" s="29">
        <v>1.0190861E-9</v>
      </c>
      <c r="K194" s="3">
        <v>1.188036E-12</v>
      </c>
      <c r="L194" s="62">
        <v>6.8465783000000003E-13</v>
      </c>
      <c r="M194" s="62">
        <v>1.0472712E-8</v>
      </c>
      <c r="N194" s="62">
        <v>4.0143041999999999E-10</v>
      </c>
      <c r="O194" s="89">
        <v>3.1149665E-8</v>
      </c>
      <c r="P194" s="62">
        <v>9.2123720999999999E-10</v>
      </c>
    </row>
    <row r="195" spans="1:16" x14ac:dyDescent="0.15">
      <c r="A195" s="4" t="s">
        <v>86</v>
      </c>
      <c r="B195" s="15" t="s">
        <v>82</v>
      </c>
      <c r="C195" s="19">
        <v>3.8563362999999999E-8</v>
      </c>
      <c r="D195" s="19">
        <v>0</v>
      </c>
      <c r="E195" s="19">
        <v>1.8002452E-8</v>
      </c>
      <c r="F195" s="19">
        <v>6.7420465E-9</v>
      </c>
      <c r="G195" s="29">
        <v>2.2876115999999998E-9</v>
      </c>
      <c r="H195" s="29">
        <v>8.5806852999999998E-9</v>
      </c>
      <c r="I195" s="29">
        <v>4.2173761000000001E-11</v>
      </c>
      <c r="J195" s="29">
        <v>4.2137208000000003E-10</v>
      </c>
      <c r="K195" s="3">
        <v>4.5113884999999998E-13</v>
      </c>
      <c r="L195" s="62">
        <v>2.1859611E-13</v>
      </c>
      <c r="M195" s="62">
        <v>1.9386463000000002E-9</v>
      </c>
      <c r="N195" s="62">
        <v>1.9329931E-10</v>
      </c>
      <c r="O195" s="89">
        <v>3.7581093000000003E-10</v>
      </c>
      <c r="P195" s="62">
        <v>-2.1404706000000001E-11</v>
      </c>
    </row>
    <row r="196" spans="1:16" x14ac:dyDescent="0.15">
      <c r="A196" s="4" t="s">
        <v>87</v>
      </c>
      <c r="B196" s="15" t="s">
        <v>82</v>
      </c>
      <c r="C196" s="19">
        <v>2.6657587E-7</v>
      </c>
      <c r="D196" s="19">
        <v>0</v>
      </c>
      <c r="E196" s="19">
        <v>1.7350399999999999E-7</v>
      </c>
      <c r="F196" s="19">
        <v>3.5740571000000001E-8</v>
      </c>
      <c r="G196" s="29">
        <v>7.1409936999999997E-9</v>
      </c>
      <c r="H196" s="29">
        <v>9.4847174999999995E-9</v>
      </c>
      <c r="I196" s="29">
        <v>2.7246947000000001E-10</v>
      </c>
      <c r="J196" s="29">
        <v>5.9728265000000005E-10</v>
      </c>
      <c r="K196" s="3">
        <v>7.3197277999999999E-13</v>
      </c>
      <c r="L196" s="62">
        <v>4.6411808999999997E-13</v>
      </c>
      <c r="M196" s="62">
        <v>8.5006389000000002E-9</v>
      </c>
      <c r="N196" s="62">
        <v>2.0648923000000001E-10</v>
      </c>
      <c r="O196" s="89">
        <v>3.0539847000000002E-8</v>
      </c>
      <c r="P196" s="62">
        <v>5.8766406000000001E-10</v>
      </c>
    </row>
    <row r="197" spans="1:16" x14ac:dyDescent="0.15">
      <c r="A197" s="4" t="s">
        <v>88</v>
      </c>
      <c r="B197" s="15" t="s">
        <v>82</v>
      </c>
      <c r="C197" s="19">
        <v>9.9620453000000003E-8</v>
      </c>
      <c r="D197" s="19">
        <v>0</v>
      </c>
      <c r="E197" s="19">
        <v>4.1797110999999999E-8</v>
      </c>
      <c r="F197" s="19">
        <v>1.1297472999999999E-9</v>
      </c>
      <c r="G197" s="29">
        <v>1.2323811E-9</v>
      </c>
      <c r="H197" s="29">
        <v>2.6814541000000003E-10</v>
      </c>
      <c r="I197" s="29">
        <v>5.4458105999999998E-8</v>
      </c>
      <c r="J197" s="29">
        <v>1.9154233000000001E-11</v>
      </c>
      <c r="K197" s="3">
        <v>1.4633993E-14</v>
      </c>
      <c r="L197" s="62">
        <v>7.1144394999999998E-15</v>
      </c>
      <c r="M197" s="62">
        <v>1.3576193999999999E-10</v>
      </c>
      <c r="N197" s="62">
        <v>7.5648458E-12</v>
      </c>
      <c r="O197" s="89">
        <v>2.5061378000000001E-10</v>
      </c>
      <c r="P197" s="62">
        <v>3.2184658E-10</v>
      </c>
    </row>
    <row r="198" spans="1:16" x14ac:dyDescent="0.15">
      <c r="A198" s="4" t="s">
        <v>44</v>
      </c>
      <c r="B198" s="15" t="s">
        <v>89</v>
      </c>
      <c r="C198" s="19">
        <v>1.4045704999999999</v>
      </c>
      <c r="D198" s="19">
        <v>0</v>
      </c>
      <c r="E198" s="19">
        <v>0.68526580000000004</v>
      </c>
      <c r="F198" s="19">
        <v>0.20116617000000001</v>
      </c>
      <c r="G198" s="29">
        <v>0.33490631999999998</v>
      </c>
      <c r="H198" s="29">
        <v>4.050078E-2</v>
      </c>
      <c r="I198" s="29">
        <v>5.6784191999999997E-3</v>
      </c>
      <c r="J198" s="29">
        <v>5.4455001000000003E-2</v>
      </c>
      <c r="K198" s="3">
        <v>8.9606925999999999E-6</v>
      </c>
      <c r="L198" s="62">
        <v>3.1846251999999999E-6</v>
      </c>
      <c r="M198">
        <v>6.8057661000000005E-2</v>
      </c>
      <c r="N198">
        <v>2.8414195E-2</v>
      </c>
      <c r="O198" s="6">
        <v>4.8894578000000001E-2</v>
      </c>
      <c r="P198">
        <v>-6.2780552000000003E-2</v>
      </c>
    </row>
    <row r="199" spans="1:16" x14ac:dyDescent="0.15">
      <c r="A199" s="4" t="s">
        <v>45</v>
      </c>
      <c r="B199" s="15" t="s">
        <v>90</v>
      </c>
      <c r="C199" s="19">
        <v>541.86319000000003</v>
      </c>
      <c r="D199" s="15">
        <v>0</v>
      </c>
      <c r="E199" s="15">
        <v>442.90262000000001</v>
      </c>
      <c r="F199" s="15">
        <v>64.035137000000006</v>
      </c>
      <c r="G199" s="4">
        <v>14.645099</v>
      </c>
      <c r="H199" s="29">
        <v>9.1664805000000005</v>
      </c>
      <c r="I199" s="29">
        <v>0.10502267999999999</v>
      </c>
      <c r="J199" s="4">
        <v>0.81057140999999999</v>
      </c>
      <c r="K199" s="2">
        <v>8.4652662999999998E-4</v>
      </c>
      <c r="L199">
        <v>5.5288989000000001E-4</v>
      </c>
      <c r="M199">
        <v>2.4469512999999998</v>
      </c>
      <c r="N199">
        <v>0.26492680000000002</v>
      </c>
      <c r="O199" s="6">
        <v>7.5285681000000002</v>
      </c>
      <c r="P199">
        <v>-4.3584680000000001E-2</v>
      </c>
    </row>
    <row r="200" spans="1:16" x14ac:dyDescent="0.15">
      <c r="A200" s="4" t="s">
        <v>46</v>
      </c>
      <c r="B200" s="15" t="s">
        <v>91</v>
      </c>
      <c r="C200" s="19">
        <v>7.8879660000000002E-7</v>
      </c>
      <c r="D200" s="19">
        <v>0</v>
      </c>
      <c r="E200" s="19">
        <v>2.8426137000000003E-7</v>
      </c>
      <c r="F200" s="19">
        <v>3.9559486999999999E-7</v>
      </c>
      <c r="G200" s="29">
        <v>3.5316623E-8</v>
      </c>
      <c r="H200" s="29">
        <v>1.4572096000000001E-8</v>
      </c>
      <c r="I200" s="29">
        <v>2.2254754000000001E-8</v>
      </c>
      <c r="J200" s="29">
        <v>6.1191629999999995E-10</v>
      </c>
      <c r="K200" s="3">
        <v>6.8751583999999998E-15</v>
      </c>
      <c r="L200" s="62">
        <v>2.4668735E-15</v>
      </c>
      <c r="M200" s="62">
        <v>-1.1455313000000001E-11</v>
      </c>
      <c r="N200" s="62">
        <v>8.7090572000000001E-11</v>
      </c>
      <c r="O200" s="89">
        <v>3.6159177999999997E-8</v>
      </c>
      <c r="P200" s="62">
        <v>-4.9846714999999998E-11</v>
      </c>
    </row>
    <row r="201" spans="1:16" x14ac:dyDescent="0.15">
      <c r="A201" s="4" t="s">
        <v>47</v>
      </c>
      <c r="B201" s="15" t="s">
        <v>92</v>
      </c>
      <c r="C201" s="15">
        <v>7.0935942000000002E-2</v>
      </c>
      <c r="D201" s="19">
        <v>0</v>
      </c>
      <c r="E201" s="15">
        <v>3.1004470999999999E-2</v>
      </c>
      <c r="F201" s="15">
        <v>1.421744E-2</v>
      </c>
      <c r="G201" s="4">
        <v>1.9342237999999999E-3</v>
      </c>
      <c r="H201" s="4">
        <v>2.0466759000000001E-2</v>
      </c>
      <c r="I201" s="4">
        <v>7.0635364E-4</v>
      </c>
      <c r="J201" s="4">
        <v>2.8855299000000003E-4</v>
      </c>
      <c r="K201" s="3">
        <v>8.1174589000000002E-7</v>
      </c>
      <c r="L201" s="62">
        <v>6.4332270000000002E-7</v>
      </c>
      <c r="M201">
        <v>1.9756598000000001E-3</v>
      </c>
      <c r="N201">
        <v>1.1017710000000001E-4</v>
      </c>
      <c r="O201" s="6">
        <v>4.1008853000000002E-4</v>
      </c>
      <c r="P201">
        <v>-1.7923828000000001E-4</v>
      </c>
    </row>
    <row r="202" spans="1:16" x14ac:dyDescent="0.15">
      <c r="A202" s="4" t="s">
        <v>48</v>
      </c>
      <c r="B202" s="15" t="s">
        <v>93</v>
      </c>
      <c r="C202" s="15">
        <v>87.366240000000005</v>
      </c>
      <c r="D202" s="15">
        <v>0</v>
      </c>
      <c r="E202" s="15">
        <v>42.300015000000002</v>
      </c>
      <c r="F202" s="15">
        <v>0</v>
      </c>
      <c r="G202" s="4">
        <v>6.6791011999999998</v>
      </c>
      <c r="H202" s="4">
        <v>20.276330999999999</v>
      </c>
      <c r="I202" s="4">
        <v>1.2625557999999999</v>
      </c>
      <c r="J202" s="4">
        <v>2.3251881000000001</v>
      </c>
      <c r="K202" s="2">
        <v>2.0163952999999999E-3</v>
      </c>
      <c r="L202">
        <v>1.1044123E-3</v>
      </c>
      <c r="M202">
        <v>17.025068000000001</v>
      </c>
      <c r="N202">
        <v>1.164787</v>
      </c>
      <c r="O202" s="6">
        <v>2.0392399999999999</v>
      </c>
      <c r="P202">
        <v>-5.7091665000000003</v>
      </c>
    </row>
    <row r="203" spans="1:16" x14ac:dyDescent="0.15">
      <c r="A203" s="4" t="s">
        <v>49</v>
      </c>
      <c r="B203" s="15" t="s">
        <v>94</v>
      </c>
      <c r="C203" s="19">
        <v>5.7507893E-5</v>
      </c>
      <c r="D203" s="19">
        <v>0</v>
      </c>
      <c r="E203" s="19">
        <v>1.2976534E-5</v>
      </c>
      <c r="F203" s="19">
        <v>1.1272797E-6</v>
      </c>
      <c r="G203" s="29">
        <v>2.1737053E-5</v>
      </c>
      <c r="H203" s="29">
        <v>1.6398190000000001E-5</v>
      </c>
      <c r="I203" s="29">
        <v>4.8278854000000001E-9</v>
      </c>
      <c r="J203" s="29">
        <v>4.8180008999999997E-6</v>
      </c>
      <c r="K203" s="3">
        <v>2.2919895999999999E-10</v>
      </c>
      <c r="L203" s="62">
        <v>9.6703331000000003E-11</v>
      </c>
      <c r="M203" s="62">
        <v>1.6708023E-7</v>
      </c>
      <c r="N203" s="62">
        <v>1.6971109999999999E-8</v>
      </c>
      <c r="O203" s="89">
        <v>2.2432557E-7</v>
      </c>
      <c r="P203" s="62">
        <v>3.7303916000000001E-8</v>
      </c>
    </row>
    <row r="204" spans="1:16" x14ac:dyDescent="0.15">
      <c r="A204" s="2" t="s">
        <v>50</v>
      </c>
      <c r="B204" s="15" t="s">
        <v>95</v>
      </c>
      <c r="C204" s="15">
        <v>4.9423272999999996</v>
      </c>
      <c r="D204" s="19">
        <v>0</v>
      </c>
      <c r="E204" s="15">
        <v>-0.25841834000000002</v>
      </c>
      <c r="F204" s="15">
        <v>0.24356596999999999</v>
      </c>
      <c r="G204" s="2">
        <v>0.38127976000000002</v>
      </c>
      <c r="H204" s="3">
        <v>2.0296531999999998</v>
      </c>
      <c r="I204" s="2">
        <v>1.4126167000000001E-4</v>
      </c>
      <c r="J204" s="3">
        <v>0.36521642999999998</v>
      </c>
      <c r="K204" s="3">
        <v>1.3103571999999999E-5</v>
      </c>
      <c r="L204" s="62">
        <v>7.9725586000000003E-6</v>
      </c>
      <c r="M204">
        <v>1.9466760000000001</v>
      </c>
      <c r="N204">
        <v>1.7431176E-2</v>
      </c>
      <c r="O204">
        <v>0.12880238999999999</v>
      </c>
      <c r="P204">
        <v>8.7958312999999996E-2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70EE9-544F-4DE2-B3FE-C02F55E8C105}">
  <dimension ref="A1:AD207"/>
  <sheetViews>
    <sheetView topLeftCell="A169" workbookViewId="0">
      <selection activeCell="AH178" sqref="AH178"/>
    </sheetView>
  </sheetViews>
  <sheetFormatPr baseColWidth="10" defaultColWidth="9" defaultRowHeight="13" x14ac:dyDescent="0.15"/>
  <cols>
    <col min="1" max="1" width="48.3984375" customWidth="1"/>
    <col min="2" max="2" width="22" style="8" customWidth="1"/>
    <col min="3" max="3" width="28.19921875" style="8" customWidth="1"/>
    <col min="4" max="4" width="17.3984375" style="8" customWidth="1"/>
    <col min="5" max="5" width="25.3984375" style="8" customWidth="1"/>
    <col min="6" max="6" width="23.3984375" style="8" customWidth="1"/>
    <col min="7" max="7" width="23.796875" customWidth="1"/>
    <col min="8" max="8" width="39.59765625" customWidth="1"/>
    <col min="9" max="9" width="27" customWidth="1"/>
    <col min="10" max="10" width="24.796875" customWidth="1"/>
    <col min="12" max="12" width="31.796875" customWidth="1"/>
    <col min="13" max="13" width="30.3984375" customWidth="1"/>
    <col min="14" max="14" width="23.59765625" customWidth="1"/>
    <col min="15" max="15" width="24.796875" customWidth="1"/>
    <col min="16" max="16" width="33" customWidth="1"/>
    <col min="17" max="26" width="19.3984375" customWidth="1"/>
  </cols>
  <sheetData>
    <row r="1" spans="1:30" ht="39" customHeight="1" x14ac:dyDescent="0.15">
      <c r="A1" s="96" t="s">
        <v>168</v>
      </c>
      <c r="B1" s="96"/>
      <c r="C1" s="96"/>
      <c r="D1" s="96"/>
      <c r="E1" s="96"/>
      <c r="F1" s="96"/>
    </row>
    <row r="2" spans="1:30" ht="51.75" customHeight="1" x14ac:dyDescent="0.15">
      <c r="A2" s="36" t="s">
        <v>51</v>
      </c>
      <c r="B2" s="34" t="s">
        <v>32</v>
      </c>
      <c r="C2" s="34" t="s">
        <v>52</v>
      </c>
      <c r="D2" s="34" t="s">
        <v>53</v>
      </c>
      <c r="E2" s="34" t="str">
        <f>E178</f>
        <v>Feed - Salmonids</v>
      </c>
      <c r="F2" s="34" t="str">
        <f t="shared" ref="F2:AD2" si="0">F178</f>
        <v>Feed - Bass and Sea bream</v>
      </c>
      <c r="G2" s="34" t="str">
        <f t="shared" si="0"/>
        <v>Hatchery</v>
      </c>
      <c r="H2" s="34" t="str">
        <f t="shared" si="0"/>
        <v>Juvenile RAS production energy use</v>
      </c>
      <c r="I2" s="34" t="str">
        <f t="shared" si="0"/>
        <v>Juvenile RAS production, sludge treatment</v>
      </c>
      <c r="J2" s="34" t="str">
        <f t="shared" si="0"/>
        <v>Juvenile production equipment</v>
      </c>
      <c r="K2" s="34" t="str">
        <f t="shared" si="0"/>
        <v>Juvenile production bass and sea bream</v>
      </c>
      <c r="L2" s="34" t="str">
        <f t="shared" si="0"/>
        <v>Farm equipment</v>
      </c>
      <c r="M2" s="34" t="str">
        <f>M178</f>
        <v>Farming bass and sea bream</v>
      </c>
      <c r="N2" s="34" t="str">
        <f t="shared" si="0"/>
        <v>Farming - energy use farm</v>
      </c>
      <c r="O2" s="34" t="str">
        <f t="shared" si="0"/>
        <v>Farming - vessel operations</v>
      </c>
      <c r="P2" s="34" t="str">
        <f t="shared" si="0"/>
        <v>Farming - emissions from feeding</v>
      </c>
      <c r="Q2" s="34" t="str">
        <f t="shared" si="0"/>
        <v>Farming antifouling chemicals</v>
      </c>
      <c r="R2" s="34" t="str">
        <f t="shared" si="0"/>
        <v>Farming - medical treatment</v>
      </c>
      <c r="S2" s="34" t="str">
        <f t="shared" si="0"/>
        <v>Preparation - energy use</v>
      </c>
      <c r="T2" s="34" t="str">
        <f t="shared" si="0"/>
        <v>Preparation - equipment and infrastructure</v>
      </c>
      <c r="U2" s="34" t="str">
        <f>U178</f>
        <v>Storing and redistribution</v>
      </c>
      <c r="V2" s="34" t="str">
        <f t="shared" si="0"/>
        <v>Transport landing to preparation</v>
      </c>
      <c r="W2" s="34" t="str">
        <f t="shared" si="0"/>
        <v>Transport preparation to retailer</v>
      </c>
      <c r="X2" s="34" t="str">
        <f t="shared" si="0"/>
        <v>Packaging used in distribution</v>
      </c>
      <c r="Y2" s="34" t="str">
        <f t="shared" si="0"/>
        <v>Consumer packaging</v>
      </c>
      <c r="Z2" s="34" t="str">
        <f t="shared" si="0"/>
        <v>Retail</v>
      </c>
      <c r="AA2" s="34"/>
      <c r="AB2" s="34"/>
      <c r="AC2" s="34"/>
      <c r="AD2" s="34" t="str">
        <f t="shared" si="0"/>
        <v>Fish waste handling retailer and consumer</v>
      </c>
    </row>
    <row r="3" spans="1:30" ht="28" x14ac:dyDescent="0.15">
      <c r="A3" s="35"/>
      <c r="B3" s="33"/>
      <c r="C3" s="33"/>
      <c r="D3" s="33"/>
      <c r="E3" s="54" t="str">
        <f>""&amp;TEXT(MIN(E4:E31),"0%")&amp;" to "&amp;TEXT(MAX(E4:E31),"0%")&amp;""</f>
        <v>12% to 97%</v>
      </c>
      <c r="F3" s="54" t="str">
        <f t="shared" ref="F3:Z3" si="1">""&amp;TEXT(MIN(F4:F31),"0%")&amp;" to "&amp;TEXT(MAX(F4:F31),"0%")&amp;""</f>
        <v>0% to 50%</v>
      </c>
      <c r="G3" s="54" t="str">
        <f t="shared" si="1"/>
        <v>0% to 0%</v>
      </c>
      <c r="H3" s="54" t="str">
        <f t="shared" si="1"/>
        <v>0% to 10%</v>
      </c>
      <c r="I3" s="54" t="str">
        <f t="shared" si="1"/>
        <v>0% to 1%</v>
      </c>
      <c r="J3" s="54" t="str">
        <f t="shared" si="1"/>
        <v>0% to 34%</v>
      </c>
      <c r="K3" s="54" t="str">
        <f t="shared" si="1"/>
        <v>0% to 12%</v>
      </c>
      <c r="L3" s="54" t="str">
        <f t="shared" si="1"/>
        <v>0% to 28%</v>
      </c>
      <c r="M3" s="54" t="str">
        <f t="shared" si="1"/>
        <v>0% to 55%</v>
      </c>
      <c r="N3" s="54" t="str">
        <f t="shared" si="1"/>
        <v>0% to 8%</v>
      </c>
      <c r="O3" s="54" t="str">
        <f t="shared" si="1"/>
        <v>0% to 20%</v>
      </c>
      <c r="P3" s="54" t="str">
        <f t="shared" si="1"/>
        <v>0% to 43%</v>
      </c>
      <c r="Q3" s="54" t="str">
        <f t="shared" si="1"/>
        <v>0% to 0%</v>
      </c>
      <c r="R3" s="54" t="str">
        <f t="shared" si="1"/>
        <v>0% to 2%</v>
      </c>
      <c r="S3" s="54" t="str">
        <f t="shared" si="1"/>
        <v>0% to 4%</v>
      </c>
      <c r="T3" s="54" t="str">
        <f t="shared" si="1"/>
        <v>0% to 9%</v>
      </c>
      <c r="U3" s="54" t="str">
        <f t="shared" si="1"/>
        <v>0% to 0%</v>
      </c>
      <c r="V3" s="54" t="str">
        <f t="shared" si="1"/>
        <v>0% to 0%</v>
      </c>
      <c r="W3" s="54" t="str">
        <f t="shared" si="1"/>
        <v>0% to 0%</v>
      </c>
      <c r="X3" s="54" t="str">
        <f t="shared" si="1"/>
        <v>0% to 4%</v>
      </c>
      <c r="Y3" s="54" t="str">
        <f t="shared" si="1"/>
        <v>0% to 18%</v>
      </c>
      <c r="Z3" s="54" t="str">
        <f t="shared" si="1"/>
        <v>0% to 2%</v>
      </c>
    </row>
    <row r="4" spans="1:30" x14ac:dyDescent="0.15">
      <c r="A4" s="15" t="str">
        <f t="shared" ref="A4:B19" si="2">A179</f>
        <v>Acidification</v>
      </c>
      <c r="B4" s="15" t="str">
        <f t="shared" si="2"/>
        <v>mol H+ eq</v>
      </c>
      <c r="C4" s="15">
        <f>SUM(B132:ZZ132)</f>
        <v>9.4165480961227982E-2</v>
      </c>
      <c r="D4" s="15">
        <f>C179</f>
        <v>9.3636275000000005E-2</v>
      </c>
      <c r="E4" s="23">
        <f t="shared" ref="E4:E18" si="3">B132/$C4</f>
        <v>0.57720419887601238</v>
      </c>
      <c r="F4" s="23">
        <f t="shared" ref="F4:F18" si="4">C132/$C4</f>
        <v>0.16566955152518514</v>
      </c>
      <c r="G4" s="23">
        <f t="shared" ref="G4:G18" si="5">D132/$C4</f>
        <v>3.4436562813661778E-5</v>
      </c>
      <c r="H4" s="23">
        <f t="shared" ref="H4:H18" si="6">E132/$C4</f>
        <v>2.8570823114127654E-2</v>
      </c>
      <c r="I4" s="23">
        <f t="shared" ref="I4:I18" si="7">F132/$C4</f>
        <v>2.9337483033060421E-3</v>
      </c>
      <c r="J4" s="23">
        <f t="shared" ref="J4:J18" si="8">G132/$C4</f>
        <v>2.8677630830685075E-3</v>
      </c>
      <c r="K4" s="23">
        <f t="shared" ref="K4:K18" si="9">H132/$C4</f>
        <v>3.6444988810847212E-3</v>
      </c>
      <c r="L4" s="23">
        <f t="shared" ref="L4:L18" si="10">I132/$C4</f>
        <v>8.3066045223308925E-3</v>
      </c>
      <c r="M4" s="23">
        <f t="shared" ref="M4:M18" si="11">J132/$C4</f>
        <v>1.1105325320119968E-2</v>
      </c>
      <c r="N4" s="23">
        <f t="shared" ref="N4:N18" si="12">K132/$C4</f>
        <v>4.3324176315520185E-2</v>
      </c>
      <c r="O4" s="23">
        <f t="shared" ref="O4:O18" si="13">L132/$C4</f>
        <v>0.10338724021394351</v>
      </c>
      <c r="P4" s="88">
        <f t="shared" ref="P4:P18" si="14">M132/$C4</f>
        <v>0</v>
      </c>
      <c r="Q4" s="23">
        <f t="shared" ref="Q4:Q18" si="15">N132/$C4</f>
        <v>0</v>
      </c>
      <c r="R4" s="23">
        <f t="shared" ref="R4:R18" si="16">O132/$C4</f>
        <v>8.3787682274448494E-4</v>
      </c>
      <c r="S4" s="23">
        <f t="shared" ref="S4:S18" si="17">P132/$C4</f>
        <v>4.2128205150180195E-3</v>
      </c>
      <c r="T4" s="23">
        <f t="shared" ref="T4:T18" si="18">Q132/$C4</f>
        <v>1.598403241438052E-3</v>
      </c>
      <c r="U4" s="23">
        <f t="shared" ref="U4:U18" si="19">R132/$C4</f>
        <v>8.6328022933872246E-7</v>
      </c>
      <c r="V4" s="23">
        <f t="shared" ref="V4:V18" si="20">S132/$C4</f>
        <v>7.8732081271401363E-6</v>
      </c>
      <c r="W4" s="23">
        <f t="shared" ref="W4:W18" si="21">T132/$C4</f>
        <v>5.3081936703090739E-5</v>
      </c>
      <c r="X4" s="23">
        <f t="shared" ref="X4:X18" si="22">U132/$C4</f>
        <v>1.9403564675173435E-3</v>
      </c>
      <c r="Y4" s="23">
        <f t="shared" ref="Y4:Y18" si="23">V132/$C4</f>
        <v>3.3889128663973478E-2</v>
      </c>
      <c r="Z4" s="23">
        <f t="shared" ref="Z4:Z18" si="24">W132/$C4</f>
        <v>2.1603921938630863E-3</v>
      </c>
    </row>
    <row r="5" spans="1:30" x14ac:dyDescent="0.15">
      <c r="A5" s="15" t="str">
        <f t="shared" si="2"/>
        <v>Climate change</v>
      </c>
      <c r="B5" s="15" t="str">
        <f t="shared" si="2"/>
        <v>kg CO2 eq</v>
      </c>
      <c r="C5" s="15">
        <f t="shared" ref="C5:C31" si="25">SUM(B133:ZZ133)</f>
        <v>16.042217180587002</v>
      </c>
      <c r="D5" s="15">
        <f t="shared" ref="D5:D31" si="26">C180</f>
        <v>15.913228</v>
      </c>
      <c r="E5" s="23">
        <f t="shared" si="3"/>
        <v>0.5626835491869151</v>
      </c>
      <c r="F5" s="23">
        <f t="shared" si="4"/>
        <v>0.1645557512582812</v>
      </c>
      <c r="G5" s="23">
        <f t="shared" si="5"/>
        <v>6.7379059130805781E-5</v>
      </c>
      <c r="H5" s="23">
        <f t="shared" si="6"/>
        <v>3.584810650088438E-2</v>
      </c>
      <c r="I5" s="23">
        <f t="shared" si="7"/>
        <v>4.1130293435901258E-4</v>
      </c>
      <c r="J5" s="23">
        <f t="shared" si="8"/>
        <v>1.9077967624722132E-3</v>
      </c>
      <c r="K5" s="23">
        <f t="shared" si="9"/>
        <v>9.6779876654380891E-3</v>
      </c>
      <c r="L5" s="23">
        <f t="shared" si="10"/>
        <v>1.9982648681999091E-2</v>
      </c>
      <c r="M5" s="23">
        <f t="shared" si="11"/>
        <v>3.1453502612507128E-3</v>
      </c>
      <c r="N5" s="23">
        <f t="shared" si="12"/>
        <v>2.2529872643625121E-2</v>
      </c>
      <c r="O5" s="23">
        <f t="shared" si="13"/>
        <v>5.3764468482806076E-2</v>
      </c>
      <c r="P5" s="88">
        <f t="shared" si="14"/>
        <v>0</v>
      </c>
      <c r="Q5" s="23">
        <f t="shared" si="15"/>
        <v>0</v>
      </c>
      <c r="R5" s="23">
        <f t="shared" si="16"/>
        <v>1.4384820838808522E-3</v>
      </c>
      <c r="S5" s="23">
        <f t="shared" si="17"/>
        <v>8.0436468692215001E-3</v>
      </c>
      <c r="T5" s="23">
        <f t="shared" si="18"/>
        <v>1.1203106651459993E-3</v>
      </c>
      <c r="U5" s="23">
        <f t="shared" si="19"/>
        <v>2.0820948017347444E-6</v>
      </c>
      <c r="V5" s="23">
        <f t="shared" si="20"/>
        <v>8.1040337838913938E-6</v>
      </c>
      <c r="W5" s="23">
        <f t="shared" si="21"/>
        <v>1.4708527963674287E-3</v>
      </c>
      <c r="X5" s="23">
        <f t="shared" si="22"/>
        <v>1.243046692082642E-2</v>
      </c>
      <c r="Y5" s="23">
        <f t="shared" si="23"/>
        <v>6.0038086952564095E-2</v>
      </c>
      <c r="Z5" s="23">
        <f t="shared" si="24"/>
        <v>4.3389214979729536E-3</v>
      </c>
    </row>
    <row r="6" spans="1:30" x14ac:dyDescent="0.15">
      <c r="A6" s="15" t="str">
        <f t="shared" si="2"/>
        <v>Climate change - Biogenic</v>
      </c>
      <c r="B6" s="15" t="str">
        <f t="shared" si="2"/>
        <v>kg CO2 eq</v>
      </c>
      <c r="C6" s="15">
        <f t="shared" si="25"/>
        <v>0.19919105898288106</v>
      </c>
      <c r="D6" s="15">
        <f t="shared" si="26"/>
        <v>0.43958055000000001</v>
      </c>
      <c r="E6" s="23">
        <f t="shared" si="3"/>
        <v>0.74177616583030681</v>
      </c>
      <c r="F6" s="23">
        <f t="shared" si="4"/>
        <v>0.18817178939352544</v>
      </c>
      <c r="G6" s="23">
        <f t="shared" si="5"/>
        <v>1.8694825053970098E-5</v>
      </c>
      <c r="H6" s="23">
        <f t="shared" si="6"/>
        <v>3.0161892459823408E-2</v>
      </c>
      <c r="I6" s="23">
        <f t="shared" si="7"/>
        <v>3.3628924582281033E-4</v>
      </c>
      <c r="J6" s="23">
        <f t="shared" si="8"/>
        <v>2.5789509962098698E-3</v>
      </c>
      <c r="K6" s="23">
        <f t="shared" si="9"/>
        <v>7.993498845431813E-4</v>
      </c>
      <c r="L6" s="23">
        <f t="shared" si="10"/>
        <v>1.175342815061396E-2</v>
      </c>
      <c r="M6" s="23">
        <f t="shared" si="11"/>
        <v>5.1932752668828546E-5</v>
      </c>
      <c r="N6" s="23">
        <f t="shared" si="12"/>
        <v>3.1719484962138807E-3</v>
      </c>
      <c r="O6" s="23">
        <f t="shared" si="13"/>
        <v>7.5694225820124809E-3</v>
      </c>
      <c r="P6" s="88">
        <f t="shared" si="14"/>
        <v>0</v>
      </c>
      <c r="Q6" s="23">
        <f t="shared" si="15"/>
        <v>0</v>
      </c>
      <c r="R6" s="23">
        <f t="shared" si="16"/>
        <v>6.6851313849104158E-4</v>
      </c>
      <c r="S6" s="23">
        <f t="shared" si="17"/>
        <v>2.2219144386296818E-3</v>
      </c>
      <c r="T6" s="23">
        <f t="shared" si="18"/>
        <v>1.1155898318663878E-3</v>
      </c>
      <c r="U6" s="23">
        <f t="shared" si="19"/>
        <v>4.6834949056632934E-7</v>
      </c>
      <c r="V6" s="23">
        <f t="shared" si="20"/>
        <v>1.5100373055692737E-6</v>
      </c>
      <c r="W6" s="23">
        <f t="shared" si="21"/>
        <v>6.9694353104438759E-7</v>
      </c>
      <c r="X6" s="23">
        <f t="shared" si="22"/>
        <v>1.2327118559126828E-4</v>
      </c>
      <c r="Y6" s="23">
        <f t="shared" si="23"/>
        <v>4.1713731742919723E-3</v>
      </c>
      <c r="Z6" s="23">
        <f t="shared" si="24"/>
        <v>3.2011073853209422E-3</v>
      </c>
    </row>
    <row r="7" spans="1:30" x14ac:dyDescent="0.15">
      <c r="A7" s="15" t="str">
        <f t="shared" si="2"/>
        <v>Climate change - Fossil</v>
      </c>
      <c r="B7" s="15" t="str">
        <f t="shared" si="2"/>
        <v>kg CO2 eq</v>
      </c>
      <c r="C7" s="15">
        <f t="shared" si="25"/>
        <v>11.213048114381001</v>
      </c>
      <c r="D7" s="15">
        <f t="shared" si="26"/>
        <v>10.843686</v>
      </c>
      <c r="E7" s="23">
        <f t="shared" si="3"/>
        <v>0.40568407034353637</v>
      </c>
      <c r="F7" s="23">
        <f t="shared" si="4"/>
        <v>0.21725640300032562</v>
      </c>
      <c r="G7" s="23">
        <f t="shared" si="5"/>
        <v>9.5971665244157049E-5</v>
      </c>
      <c r="H7" s="23">
        <f t="shared" si="6"/>
        <v>4.0217169800746404E-2</v>
      </c>
      <c r="I7" s="23">
        <f t="shared" si="7"/>
        <v>5.823553447189036E-4</v>
      </c>
      <c r="J7" s="23">
        <f t="shared" si="8"/>
        <v>2.6807131917545826E-3</v>
      </c>
      <c r="K7" s="23">
        <f t="shared" si="9"/>
        <v>1.3813842446760137E-2</v>
      </c>
      <c r="L7" s="23">
        <f t="shared" si="10"/>
        <v>2.8363583813762756E-2</v>
      </c>
      <c r="M7" s="23">
        <f t="shared" si="11"/>
        <v>4.4987083338476064E-3</v>
      </c>
      <c r="N7" s="23">
        <f t="shared" si="12"/>
        <v>3.1949113777594497E-2</v>
      </c>
      <c r="O7" s="23">
        <f t="shared" si="13"/>
        <v>7.6242202947792645E-2</v>
      </c>
      <c r="P7" s="88">
        <f t="shared" si="14"/>
        <v>0</v>
      </c>
      <c r="Q7" s="23">
        <f t="shared" si="15"/>
        <v>0</v>
      </c>
      <c r="R7" s="23">
        <f t="shared" si="16"/>
        <v>2.0416021376595825E-3</v>
      </c>
      <c r="S7" s="23">
        <f t="shared" si="17"/>
        <v>1.1456552998755379E-2</v>
      </c>
      <c r="T7" s="23">
        <f t="shared" si="18"/>
        <v>1.5804476908711004E-3</v>
      </c>
      <c r="U7" s="23">
        <f t="shared" si="19"/>
        <v>2.9681305797052016E-6</v>
      </c>
      <c r="V7" s="23">
        <f t="shared" si="20"/>
        <v>1.1511873371384872E-5</v>
      </c>
      <c r="W7" s="23">
        <f t="shared" si="21"/>
        <v>2.1042589632464565E-3</v>
      </c>
      <c r="X7" s="23">
        <f t="shared" si="22"/>
        <v>1.7784271320859166E-2</v>
      </c>
      <c r="Y7" s="23">
        <f t="shared" si="23"/>
        <v>8.5797453126607623E-2</v>
      </c>
      <c r="Z7" s="23">
        <f t="shared" si="24"/>
        <v>6.1447958037058352E-3</v>
      </c>
    </row>
    <row r="8" spans="1:30" x14ac:dyDescent="0.15">
      <c r="A8" s="15" t="str">
        <f t="shared" si="2"/>
        <v>Climate change - Land Use and LU Change</v>
      </c>
      <c r="B8" s="15" t="str">
        <f t="shared" si="2"/>
        <v>kg CO2 eq</v>
      </c>
      <c r="C8" s="15">
        <f t="shared" si="25"/>
        <v>4.6300271781312743</v>
      </c>
      <c r="D8" s="15">
        <f t="shared" si="26"/>
        <v>4.6299614</v>
      </c>
      <c r="E8" s="23">
        <f t="shared" si="3"/>
        <v>0.93519571989804695</v>
      </c>
      <c r="F8" s="23">
        <f t="shared" si="4"/>
        <v>3.5907013847616409E-2</v>
      </c>
      <c r="G8" s="23">
        <f t="shared" si="5"/>
        <v>2.2693242600447855E-7</v>
      </c>
      <c r="H8" s="23">
        <f t="shared" si="6"/>
        <v>2.551131029163281E-2</v>
      </c>
      <c r="I8" s="23">
        <f t="shared" si="7"/>
        <v>2.6926751227045434E-7</v>
      </c>
      <c r="J8" s="23">
        <f t="shared" si="8"/>
        <v>7.0453532441608326E-6</v>
      </c>
      <c r="K8" s="23">
        <f t="shared" si="9"/>
        <v>4.3602545348660612E-5</v>
      </c>
      <c r="L8" s="23">
        <f t="shared" si="10"/>
        <v>3.9433865715166512E-5</v>
      </c>
      <c r="M8" s="23">
        <f t="shared" si="11"/>
        <v>8.2387451590286253E-7</v>
      </c>
      <c r="N8" s="23">
        <f t="shared" si="12"/>
        <v>5.5082572993218198E-4</v>
      </c>
      <c r="O8" s="23">
        <f t="shared" si="13"/>
        <v>1.3144705129908944E-3</v>
      </c>
      <c r="P8" s="88">
        <f t="shared" si="14"/>
        <v>0</v>
      </c>
      <c r="Q8" s="23">
        <f t="shared" si="15"/>
        <v>0</v>
      </c>
      <c r="R8" s="23">
        <f t="shared" si="16"/>
        <v>1.0949564019721745E-5</v>
      </c>
      <c r="S8" s="23">
        <f t="shared" si="17"/>
        <v>2.8611194903064585E-5</v>
      </c>
      <c r="T8" s="23">
        <f t="shared" si="18"/>
        <v>6.1371091155168064E-6</v>
      </c>
      <c r="U8" s="23">
        <f t="shared" si="19"/>
        <v>5.6879465253223871E-9</v>
      </c>
      <c r="V8" s="23">
        <f t="shared" si="20"/>
        <v>1.3448889953413253E-7</v>
      </c>
      <c r="W8" s="23">
        <f t="shared" si="21"/>
        <v>9.5790597535759252E-8</v>
      </c>
      <c r="X8" s="23">
        <f t="shared" si="22"/>
        <v>4.5164261883317847E-6</v>
      </c>
      <c r="Y8" s="23">
        <f t="shared" si="23"/>
        <v>5.662089657663931E-5</v>
      </c>
      <c r="Z8" s="23">
        <f t="shared" si="24"/>
        <v>1.4340814523425553E-5</v>
      </c>
    </row>
    <row r="9" spans="1:30" x14ac:dyDescent="0.15">
      <c r="A9" s="15" t="str">
        <f t="shared" si="2"/>
        <v>Ecotoxicity, freshwater - part 1</v>
      </c>
      <c r="B9" s="15" t="str">
        <f t="shared" si="2"/>
        <v>CTUe</v>
      </c>
      <c r="C9" s="15">
        <f t="shared" si="25"/>
        <v>295.03465996868999</v>
      </c>
      <c r="D9" s="15">
        <f t="shared" si="26"/>
        <v>294.40902</v>
      </c>
      <c r="E9" s="23">
        <f t="shared" si="3"/>
        <v>0.79694328125703029</v>
      </c>
      <c r="F9" s="23">
        <f t="shared" si="4"/>
        <v>7.3484220471929609E-2</v>
      </c>
      <c r="G9" s="23">
        <f t="shared" si="5"/>
        <v>1.988440748155685E-5</v>
      </c>
      <c r="H9" s="23">
        <f t="shared" si="6"/>
        <v>2.8940044877798807E-2</v>
      </c>
      <c r="I9" s="23">
        <f t="shared" si="7"/>
        <v>7.0260355180641664E-4</v>
      </c>
      <c r="J9" s="23">
        <f t="shared" si="8"/>
        <v>2.0221898337751737E-3</v>
      </c>
      <c r="K9" s="23">
        <f t="shared" si="9"/>
        <v>3.3690527753772559E-3</v>
      </c>
      <c r="L9" s="23">
        <f t="shared" si="10"/>
        <v>1.1123161937476317E-2</v>
      </c>
      <c r="M9" s="23">
        <f t="shared" si="11"/>
        <v>1.948377556931798E-3</v>
      </c>
      <c r="N9" s="23">
        <f t="shared" si="12"/>
        <v>1.2016250905490999E-2</v>
      </c>
      <c r="O9" s="23">
        <f t="shared" si="13"/>
        <v>2.8675144475899268E-2</v>
      </c>
      <c r="P9" s="88">
        <f t="shared" si="14"/>
        <v>4.5766480458373772E-5</v>
      </c>
      <c r="Q9" s="23">
        <f t="shared" si="15"/>
        <v>6.2752610157616007E-24</v>
      </c>
      <c r="R9" s="23">
        <f t="shared" si="16"/>
        <v>4.9639140708261881E-4</v>
      </c>
      <c r="S9" s="23">
        <f t="shared" si="17"/>
        <v>2.3909615910037859E-3</v>
      </c>
      <c r="T9" s="23">
        <f t="shared" si="18"/>
        <v>1.1195690365160952E-3</v>
      </c>
      <c r="U9" s="23">
        <f t="shared" si="19"/>
        <v>4.9876553492263033E-7</v>
      </c>
      <c r="V9" s="23">
        <f t="shared" si="20"/>
        <v>3.7088852547565947E-6</v>
      </c>
      <c r="W9" s="23">
        <f t="shared" si="21"/>
        <v>2.4174057043863557E-6</v>
      </c>
      <c r="X9" s="23">
        <f t="shared" si="22"/>
        <v>7.4529148549304378E-3</v>
      </c>
      <c r="Y9" s="23">
        <f t="shared" si="23"/>
        <v>2.026794614786815E-2</v>
      </c>
      <c r="Z9" s="23">
        <f t="shared" si="24"/>
        <v>1.2859239658156174E-3</v>
      </c>
    </row>
    <row r="10" spans="1:30" x14ac:dyDescent="0.15">
      <c r="A10" s="15" t="str">
        <f t="shared" si="2"/>
        <v>Ecotoxicity, freshwater - part 2</v>
      </c>
      <c r="B10" s="15" t="str">
        <f t="shared" si="2"/>
        <v>CTUe</v>
      </c>
      <c r="C10" s="15">
        <f t="shared" si="25"/>
        <v>320.72764275444462</v>
      </c>
      <c r="D10" s="15">
        <f t="shared" si="26"/>
        <v>320.60406999999998</v>
      </c>
      <c r="E10" s="23">
        <f t="shared" si="3"/>
        <v>0.86871564174254168</v>
      </c>
      <c r="F10" s="23">
        <f t="shared" si="4"/>
        <v>9.1025181831151755E-2</v>
      </c>
      <c r="G10" s="23">
        <f t="shared" si="5"/>
        <v>5.387558070019378E-6</v>
      </c>
      <c r="H10" s="23">
        <f t="shared" si="6"/>
        <v>2.5436709882366206E-2</v>
      </c>
      <c r="I10" s="23">
        <f t="shared" si="7"/>
        <v>1.2069862662146086E-5</v>
      </c>
      <c r="J10" s="23">
        <f t="shared" si="8"/>
        <v>5.1501585139783197E-4</v>
      </c>
      <c r="K10" s="23">
        <f t="shared" si="9"/>
        <v>2.7473595741001625E-4</v>
      </c>
      <c r="L10" s="23">
        <f t="shared" si="10"/>
        <v>9.8458429491146151E-4</v>
      </c>
      <c r="M10" s="23">
        <f t="shared" si="11"/>
        <v>3.0570616912826499E-4</v>
      </c>
      <c r="N10" s="23">
        <f t="shared" si="12"/>
        <v>2.9485124882859662E-4</v>
      </c>
      <c r="O10" s="23">
        <f t="shared" si="13"/>
        <v>7.0362229479788943E-4</v>
      </c>
      <c r="P10" s="88">
        <f t="shared" si="14"/>
        <v>0</v>
      </c>
      <c r="Q10" s="23">
        <f t="shared" si="15"/>
        <v>1.4343804794905685E-10</v>
      </c>
      <c r="R10" s="23">
        <f t="shared" si="16"/>
        <v>3.5345721692842461E-3</v>
      </c>
      <c r="S10" s="23">
        <f t="shared" si="17"/>
        <v>6.3833908496857441E-4</v>
      </c>
      <c r="T10" s="23">
        <f t="shared" si="18"/>
        <v>3.3677396520104963E-4</v>
      </c>
      <c r="U10" s="23">
        <f t="shared" si="19"/>
        <v>1.3488891580549762E-7</v>
      </c>
      <c r="V10" s="23">
        <f t="shared" si="20"/>
        <v>1.7154792311470489E-7</v>
      </c>
      <c r="W10" s="23">
        <f t="shared" si="21"/>
        <v>7.6299238786647668E-8</v>
      </c>
      <c r="X10" s="23">
        <f t="shared" si="22"/>
        <v>8.0555376449983169E-5</v>
      </c>
      <c r="Y10" s="23">
        <f t="shared" si="23"/>
        <v>8.0244224598078695E-4</v>
      </c>
      <c r="Z10" s="23">
        <f t="shared" si="24"/>
        <v>4.1734007973388224E-4</v>
      </c>
    </row>
    <row r="11" spans="1:30" x14ac:dyDescent="0.15">
      <c r="A11" s="15" t="str">
        <f t="shared" si="2"/>
        <v>Ecotoxicity, freshwater - inorganics</v>
      </c>
      <c r="B11" s="15" t="str">
        <f t="shared" si="2"/>
        <v>CTUe</v>
      </c>
      <c r="C11" s="15">
        <f t="shared" si="25"/>
        <v>62.947232116042002</v>
      </c>
      <c r="D11" s="15">
        <f t="shared" si="26"/>
        <v>62.734951000000002</v>
      </c>
      <c r="E11" s="23">
        <f t="shared" si="3"/>
        <v>0.465476765459443</v>
      </c>
      <c r="F11" s="23">
        <f t="shared" si="4"/>
        <v>0.12332815501226096</v>
      </c>
      <c r="G11" s="23">
        <f t="shared" si="5"/>
        <v>5.8364096029310919E-5</v>
      </c>
      <c r="H11" s="23">
        <f t="shared" si="6"/>
        <v>3.4560922329189649E-2</v>
      </c>
      <c r="I11" s="23">
        <f t="shared" si="7"/>
        <v>6.5254001834866944E-4</v>
      </c>
      <c r="J11" s="23">
        <f t="shared" si="8"/>
        <v>1.9419119140084927E-3</v>
      </c>
      <c r="K11" s="23">
        <f t="shared" si="9"/>
        <v>1.7466915748941974E-3</v>
      </c>
      <c r="L11" s="23">
        <f t="shared" si="10"/>
        <v>2.1071863772417803E-2</v>
      </c>
      <c r="M11" s="23">
        <f t="shared" si="11"/>
        <v>2.0989113509619949E-3</v>
      </c>
      <c r="N11" s="23">
        <f t="shared" si="12"/>
        <v>5.4670434017748917E-2</v>
      </c>
      <c r="O11" s="23">
        <f t="shared" si="13"/>
        <v>0.13046353626575272</v>
      </c>
      <c r="P11" s="88">
        <f t="shared" si="14"/>
        <v>2.1450820863907151E-4</v>
      </c>
      <c r="Q11" s="23">
        <f t="shared" si="15"/>
        <v>0</v>
      </c>
      <c r="R11" s="23">
        <f t="shared" si="16"/>
        <v>1.878275597281881E-2</v>
      </c>
      <c r="S11" s="23">
        <f t="shared" si="17"/>
        <v>7.0799746870271532E-3</v>
      </c>
      <c r="T11" s="23">
        <f t="shared" si="18"/>
        <v>2.9503405274061388E-3</v>
      </c>
      <c r="U11" s="23">
        <f t="shared" si="19"/>
        <v>1.465515462696416E-6</v>
      </c>
      <c r="V11" s="23">
        <f t="shared" si="20"/>
        <v>1.645834558841508E-5</v>
      </c>
      <c r="W11" s="23">
        <f t="shared" si="21"/>
        <v>1.0919055165649396E-5</v>
      </c>
      <c r="X11" s="23">
        <f t="shared" si="22"/>
        <v>3.5220497001567014E-2</v>
      </c>
      <c r="Y11" s="23">
        <f t="shared" si="23"/>
        <v>8.5779660494776894E-2</v>
      </c>
      <c r="Z11" s="23">
        <f t="shared" si="24"/>
        <v>4.1437758457615412E-3</v>
      </c>
    </row>
    <row r="12" spans="1:30" x14ac:dyDescent="0.15">
      <c r="A12" s="15" t="str">
        <f t="shared" si="2"/>
        <v>Ecotoxicity, freshwater - metals</v>
      </c>
      <c r="B12" s="15" t="str">
        <f t="shared" si="2"/>
        <v>CTUe</v>
      </c>
      <c r="C12" s="15">
        <f t="shared" si="25"/>
        <v>74.686486935849999</v>
      </c>
      <c r="D12" s="15">
        <f t="shared" si="26"/>
        <v>74.020520000000005</v>
      </c>
      <c r="E12" s="23">
        <f t="shared" si="3"/>
        <v>0.37710535272855061</v>
      </c>
      <c r="F12" s="23">
        <f t="shared" si="4"/>
        <v>0.49699513958773073</v>
      </c>
      <c r="G12" s="23">
        <f t="shared" si="5"/>
        <v>5.2271633868027899E-5</v>
      </c>
      <c r="H12" s="23">
        <f t="shared" si="6"/>
        <v>2.8036403717830984E-2</v>
      </c>
      <c r="I12" s="23">
        <f t="shared" si="7"/>
        <v>2.2614821894765794E-3</v>
      </c>
      <c r="J12" s="23">
        <f t="shared" si="8"/>
        <v>8.4610379457635432E-3</v>
      </c>
      <c r="K12" s="23">
        <f t="shared" si="9"/>
        <v>1.2813651026617382E-2</v>
      </c>
      <c r="L12" s="23">
        <f t="shared" si="10"/>
        <v>3.0136427516442861E-2</v>
      </c>
      <c r="M12" s="23">
        <f t="shared" si="11"/>
        <v>6.5769158538934776E-3</v>
      </c>
      <c r="N12" s="23">
        <f t="shared" si="12"/>
        <v>1.382789902659446E-3</v>
      </c>
      <c r="O12" s="23">
        <f t="shared" si="13"/>
        <v>3.299839637814063E-3</v>
      </c>
      <c r="P12" s="88">
        <f t="shared" si="14"/>
        <v>0</v>
      </c>
      <c r="Q12" s="23">
        <f t="shared" si="15"/>
        <v>3.5400710469498393E-23</v>
      </c>
      <c r="R12" s="23">
        <f t="shared" si="16"/>
        <v>1.2612232528878681E-3</v>
      </c>
      <c r="S12" s="23">
        <f t="shared" si="17"/>
        <v>6.1886183024915855E-3</v>
      </c>
      <c r="T12" s="23">
        <f t="shared" si="18"/>
        <v>2.8250909723633085E-3</v>
      </c>
      <c r="U12" s="23">
        <f t="shared" si="19"/>
        <v>1.3087298654702425E-6</v>
      </c>
      <c r="V12" s="23">
        <f t="shared" si="20"/>
        <v>1.3635276497537005E-6</v>
      </c>
      <c r="W12" s="23">
        <f t="shared" si="21"/>
        <v>5.468408767851116E-7</v>
      </c>
      <c r="X12" s="23">
        <f t="shared" si="22"/>
        <v>2.1927988143379676E-4</v>
      </c>
      <c r="Y12" s="23">
        <f t="shared" si="23"/>
        <v>9.6376805166677234E-3</v>
      </c>
      <c r="Z12" s="23">
        <f t="shared" si="24"/>
        <v>3.3443740661485604E-3</v>
      </c>
    </row>
    <row r="13" spans="1:30" x14ac:dyDescent="0.15">
      <c r="A13" s="15" t="str">
        <f t="shared" si="2"/>
        <v>Ecotoxicity, freshwater - organics</v>
      </c>
      <c r="B13" s="15" t="str">
        <f t="shared" si="2"/>
        <v>CTUe</v>
      </c>
      <c r="C13" s="15">
        <f t="shared" si="25"/>
        <v>4.3775049768468707E-4</v>
      </c>
      <c r="D13" s="15">
        <f t="shared" si="26"/>
        <v>4.377505E-4</v>
      </c>
      <c r="E13" s="23">
        <f t="shared" si="3"/>
        <v>0.973523987417519</v>
      </c>
      <c r="F13" s="23">
        <f t="shared" si="4"/>
        <v>3.9022080135484317E-7</v>
      </c>
      <c r="G13" s="23">
        <f t="shared" si="5"/>
        <v>6.2535679901655556E-19</v>
      </c>
      <c r="H13" s="23">
        <f t="shared" si="6"/>
        <v>2.647521147616827E-2</v>
      </c>
      <c r="I13" s="23">
        <f t="shared" si="7"/>
        <v>1.6755543257618954E-9</v>
      </c>
      <c r="J13" s="23">
        <f t="shared" si="8"/>
        <v>9.7518842870051872E-8</v>
      </c>
      <c r="K13" s="23">
        <f t="shared" si="9"/>
        <v>2.445764209664431E-8</v>
      </c>
      <c r="L13" s="23">
        <f t="shared" si="10"/>
        <v>1.2058236205141035E-8</v>
      </c>
      <c r="M13" s="23">
        <f t="shared" si="11"/>
        <v>9.0316226272980443E-10</v>
      </c>
      <c r="N13" s="23">
        <f t="shared" si="12"/>
        <v>7.9102539421764531E-9</v>
      </c>
      <c r="O13" s="23">
        <f t="shared" si="13"/>
        <v>1.8876741988200045E-8</v>
      </c>
      <c r="P13" s="88">
        <f t="shared" si="14"/>
        <v>0</v>
      </c>
      <c r="Q13" s="23">
        <f t="shared" si="15"/>
        <v>0</v>
      </c>
      <c r="R13" s="23">
        <f t="shared" si="16"/>
        <v>1.6197277073359745E-7</v>
      </c>
      <c r="S13" s="23">
        <f t="shared" si="17"/>
        <v>2.5319464075135226E-11</v>
      </c>
      <c r="T13" s="23">
        <f t="shared" si="18"/>
        <v>8.4694610733955829E-8</v>
      </c>
      <c r="U13" s="23">
        <f t="shared" si="19"/>
        <v>1.5645798545575436E-20</v>
      </c>
      <c r="V13" s="23">
        <f t="shared" si="20"/>
        <v>1.0936393048828436E-17</v>
      </c>
      <c r="W13" s="23">
        <f t="shared" si="21"/>
        <v>2.8840417239442539E-18</v>
      </c>
      <c r="X13" s="23">
        <f t="shared" si="22"/>
        <v>2.2962068697041751E-17</v>
      </c>
      <c r="Y13" s="23">
        <f t="shared" si="23"/>
        <v>5.1691779037791262E-16</v>
      </c>
      <c r="Z13" s="23">
        <f t="shared" si="24"/>
        <v>8.3980635531978729E-13</v>
      </c>
    </row>
    <row r="14" spans="1:30" x14ac:dyDescent="0.15">
      <c r="A14" s="15" t="str">
        <f t="shared" si="2"/>
        <v>Particulate Matter</v>
      </c>
      <c r="B14" s="15" t="str">
        <f t="shared" si="2"/>
        <v>disease inc.</v>
      </c>
      <c r="C14" s="15">
        <f t="shared" si="25"/>
        <v>1.1354377197918497E-6</v>
      </c>
      <c r="D14" s="15">
        <f t="shared" si="26"/>
        <v>1.1298791999999999E-6</v>
      </c>
      <c r="E14" s="23">
        <f t="shared" si="3"/>
        <v>0.46862464644696178</v>
      </c>
      <c r="F14" s="23">
        <f t="shared" si="4"/>
        <v>0.15332300219153741</v>
      </c>
      <c r="G14" s="23">
        <f t="shared" si="5"/>
        <v>2.9927442437115272E-5</v>
      </c>
      <c r="H14" s="23">
        <f t="shared" si="6"/>
        <v>2.4576969316393419E-2</v>
      </c>
      <c r="I14" s="23">
        <f t="shared" si="7"/>
        <v>5.0881164147506862E-3</v>
      </c>
      <c r="J14" s="23">
        <f t="shared" si="8"/>
        <v>3.878157756470553E-3</v>
      </c>
      <c r="K14" s="23">
        <f t="shared" si="9"/>
        <v>2.2247207891447152E-3</v>
      </c>
      <c r="L14" s="23">
        <f t="shared" si="10"/>
        <v>1.7226249101171001E-2</v>
      </c>
      <c r="M14" s="23">
        <f t="shared" si="11"/>
        <v>4.0360916500467442E-3</v>
      </c>
      <c r="N14" s="23">
        <f t="shared" si="12"/>
        <v>8.1961709020077614E-2</v>
      </c>
      <c r="O14" s="23">
        <f t="shared" si="13"/>
        <v>0.19559044598299255</v>
      </c>
      <c r="P14" s="88">
        <f t="shared" si="14"/>
        <v>0</v>
      </c>
      <c r="Q14" s="23">
        <f t="shared" si="15"/>
        <v>0</v>
      </c>
      <c r="R14" s="23">
        <f t="shared" si="16"/>
        <v>1.1538797568220478E-3</v>
      </c>
      <c r="S14" s="23">
        <f t="shared" si="17"/>
        <v>3.8030242652072545E-3</v>
      </c>
      <c r="T14" s="23">
        <f t="shared" si="18"/>
        <v>2.6028416605199467E-3</v>
      </c>
      <c r="U14" s="23">
        <f t="shared" si="19"/>
        <v>7.6501144436106758E-7</v>
      </c>
      <c r="V14" s="23">
        <f t="shared" si="20"/>
        <v>9.5029386569771861E-6</v>
      </c>
      <c r="W14" s="23">
        <f t="shared" si="21"/>
        <v>2.6605181837307534E-5</v>
      </c>
      <c r="X14" s="23">
        <f t="shared" si="22"/>
        <v>2.0105229553396297E-3</v>
      </c>
      <c r="Y14" s="23">
        <f t="shared" si="23"/>
        <v>2.4354765142970105E-2</v>
      </c>
      <c r="Z14" s="23">
        <f t="shared" si="24"/>
        <v>1.8153440422763695E-3</v>
      </c>
    </row>
    <row r="15" spans="1:30" x14ac:dyDescent="0.15">
      <c r="A15" s="15" t="str">
        <f t="shared" si="2"/>
        <v>Eutrophication, marine</v>
      </c>
      <c r="B15" s="15" t="str">
        <f t="shared" si="2"/>
        <v>kg N eq</v>
      </c>
      <c r="C15" s="15">
        <f t="shared" si="25"/>
        <v>0.36643831441592595</v>
      </c>
      <c r="D15" s="15">
        <f t="shared" si="26"/>
        <v>0.36646140999999999</v>
      </c>
      <c r="E15" s="23">
        <f t="shared" si="3"/>
        <v>0.12043673181485939</v>
      </c>
      <c r="F15" s="23">
        <f t="shared" si="4"/>
        <v>2.4525557362430131E-2</v>
      </c>
      <c r="G15" s="23">
        <f t="shared" si="5"/>
        <v>1.6783670970113776E-6</v>
      </c>
      <c r="H15" s="23">
        <f t="shared" si="6"/>
        <v>3.9252461967374634E-3</v>
      </c>
      <c r="I15" s="23">
        <f t="shared" si="7"/>
        <v>7.9217832464569321E-5</v>
      </c>
      <c r="J15" s="23">
        <f t="shared" si="8"/>
        <v>1.2042234194406107E-4</v>
      </c>
      <c r="K15" s="23">
        <f t="shared" si="9"/>
        <v>1.5312488839884625E-3</v>
      </c>
      <c r="L15" s="23">
        <f t="shared" si="10"/>
        <v>4.231929738220089E-4</v>
      </c>
      <c r="M15" s="23">
        <f t="shared" si="11"/>
        <v>0.39712735888972683</v>
      </c>
      <c r="N15" s="23">
        <f t="shared" si="12"/>
        <v>5.5490630209918523E-3</v>
      </c>
      <c r="O15" s="23">
        <f t="shared" si="13"/>
        <v>1.3242081979703342E-2</v>
      </c>
      <c r="P15" s="88">
        <f t="shared" si="14"/>
        <v>0.42956867174465613</v>
      </c>
      <c r="Q15" s="23">
        <f t="shared" si="15"/>
        <v>0</v>
      </c>
      <c r="R15" s="23">
        <f t="shared" si="16"/>
        <v>5.4778701381144647E-5</v>
      </c>
      <c r="S15" s="23">
        <f t="shared" si="17"/>
        <v>2.1632714397333444E-4</v>
      </c>
      <c r="T15" s="23">
        <f t="shared" si="18"/>
        <v>8.9812521522093455E-5</v>
      </c>
      <c r="U15" s="23">
        <f t="shared" si="19"/>
        <v>4.2053342660311783E-8</v>
      </c>
      <c r="V15" s="23">
        <f t="shared" si="20"/>
        <v>8.9227585418068302E-7</v>
      </c>
      <c r="W15" s="23">
        <f t="shared" si="21"/>
        <v>6.8057454744465231E-6</v>
      </c>
      <c r="X15" s="23">
        <f t="shared" si="22"/>
        <v>1.4774640606644762E-4</v>
      </c>
      <c r="Y15" s="23">
        <f t="shared" si="23"/>
        <v>1.3974698328591154E-3</v>
      </c>
      <c r="Z15" s="23">
        <f t="shared" si="24"/>
        <v>1.1378296253342852E-4</v>
      </c>
    </row>
    <row r="16" spans="1:30" x14ac:dyDescent="0.15">
      <c r="A16" s="15" t="str">
        <f t="shared" si="2"/>
        <v>Eutrophication, freshwater</v>
      </c>
      <c r="B16" s="15" t="str">
        <f t="shared" si="2"/>
        <v>kg P eq</v>
      </c>
      <c r="C16" s="15">
        <f t="shared" si="25"/>
        <v>1.8732582531990171E-3</v>
      </c>
      <c r="D16" s="15">
        <f t="shared" si="26"/>
        <v>1.8880332E-3</v>
      </c>
      <c r="E16" s="23">
        <f t="shared" si="3"/>
        <v>0.78880367801748819</v>
      </c>
      <c r="F16" s="23">
        <f t="shared" si="4"/>
        <v>0.15240234469137517</v>
      </c>
      <c r="G16" s="23">
        <f t="shared" si="5"/>
        <v>1.1596193404141463E-6</v>
      </c>
      <c r="H16" s="23">
        <f t="shared" si="6"/>
        <v>2.4109218749136269E-2</v>
      </c>
      <c r="I16" s="23">
        <f t="shared" si="7"/>
        <v>1.1012577665023269E-3</v>
      </c>
      <c r="J16" s="23">
        <f t="shared" si="8"/>
        <v>4.119095584830838E-3</v>
      </c>
      <c r="K16" s="23">
        <f t="shared" si="9"/>
        <v>7.8216503116846844E-3</v>
      </c>
      <c r="L16" s="23">
        <f t="shared" si="10"/>
        <v>8.4803923713514043E-3</v>
      </c>
      <c r="M16" s="23">
        <f t="shared" si="11"/>
        <v>7.7429889740136186E-4</v>
      </c>
      <c r="N16" s="23">
        <f t="shared" si="12"/>
        <v>1.4405478237673119E-3</v>
      </c>
      <c r="O16" s="23">
        <f t="shared" si="13"/>
        <v>3.437670907896886E-3</v>
      </c>
      <c r="P16" s="88">
        <f t="shared" si="14"/>
        <v>0</v>
      </c>
      <c r="Q16" s="23">
        <f t="shared" si="15"/>
        <v>0</v>
      </c>
      <c r="R16" s="23">
        <f t="shared" si="16"/>
        <v>1.231272621413058E-3</v>
      </c>
      <c r="S16" s="23">
        <f t="shared" si="17"/>
        <v>1.418040782931912E-4</v>
      </c>
      <c r="T16" s="23">
        <f t="shared" si="18"/>
        <v>1.41003435884469E-3</v>
      </c>
      <c r="U16" s="23">
        <f t="shared" si="19"/>
        <v>2.9114590530623275E-8</v>
      </c>
      <c r="V16" s="23">
        <f t="shared" si="20"/>
        <v>3.175800394761673E-7</v>
      </c>
      <c r="W16" s="23">
        <f t="shared" si="21"/>
        <v>2.158506117933767E-7</v>
      </c>
      <c r="X16" s="23">
        <f t="shared" si="22"/>
        <v>1.7418114637572879E-4</v>
      </c>
      <c r="Y16" s="23">
        <f t="shared" si="23"/>
        <v>6.1942943425896278E-4</v>
      </c>
      <c r="Z16" s="23">
        <f t="shared" si="24"/>
        <v>4.536408733546456E-4</v>
      </c>
    </row>
    <row r="17" spans="1:26" x14ac:dyDescent="0.15">
      <c r="A17" s="15" t="str">
        <f t="shared" si="2"/>
        <v>Eutrophication, terrestrial</v>
      </c>
      <c r="B17" s="15" t="str">
        <f t="shared" si="2"/>
        <v>mol N eq</v>
      </c>
      <c r="C17" s="15">
        <f t="shared" si="25"/>
        <v>0.38931929889557998</v>
      </c>
      <c r="D17" s="15">
        <f t="shared" si="26"/>
        <v>0.38879627999999999</v>
      </c>
      <c r="E17" s="23">
        <f t="shared" si="3"/>
        <v>0.58221909533643568</v>
      </c>
      <c r="F17" s="23">
        <f t="shared" si="4"/>
        <v>0.15027774673891009</v>
      </c>
      <c r="G17" s="23">
        <f t="shared" si="5"/>
        <v>1.6747624426778768E-5</v>
      </c>
      <c r="H17" s="23">
        <f t="shared" si="6"/>
        <v>2.2198206008579954E-2</v>
      </c>
      <c r="I17" s="23">
        <f t="shared" si="7"/>
        <v>7.3822772417219875E-3</v>
      </c>
      <c r="J17" s="23">
        <f t="shared" si="8"/>
        <v>2.4154894778340426E-3</v>
      </c>
      <c r="K17" s="23">
        <f t="shared" si="9"/>
        <v>2.0848397762518807E-3</v>
      </c>
      <c r="L17" s="23">
        <f t="shared" si="10"/>
        <v>4.259209868876155E-3</v>
      </c>
      <c r="M17" s="23">
        <f t="shared" si="11"/>
        <v>6.974419988176001E-3</v>
      </c>
      <c r="N17" s="23">
        <f t="shared" si="12"/>
        <v>5.7611354134324021E-2</v>
      </c>
      <c r="O17" s="23">
        <f t="shared" si="13"/>
        <v>0.13748164078132646</v>
      </c>
      <c r="P17" s="88">
        <f t="shared" si="14"/>
        <v>0</v>
      </c>
      <c r="Q17" s="23">
        <f t="shared" si="15"/>
        <v>0</v>
      </c>
      <c r="R17" s="23">
        <f t="shared" si="16"/>
        <v>5.2518249308478168E-4</v>
      </c>
      <c r="S17" s="23">
        <f t="shared" si="17"/>
        <v>2.1657949461841406E-3</v>
      </c>
      <c r="T17" s="23">
        <f t="shared" si="18"/>
        <v>9.8157217246632247E-4</v>
      </c>
      <c r="U17" s="23">
        <f t="shared" si="19"/>
        <v>4.1964932245452286E-7</v>
      </c>
      <c r="V17" s="23">
        <f t="shared" si="20"/>
        <v>9.2900470391786749E-6</v>
      </c>
      <c r="W17" s="23">
        <f t="shared" si="21"/>
        <v>7.0388393479949108E-5</v>
      </c>
      <c r="X17" s="23">
        <f t="shared" si="22"/>
        <v>1.6049942855969068E-3</v>
      </c>
      <c r="Y17" s="23">
        <f t="shared" si="23"/>
        <v>1.4473238074723073E-2</v>
      </c>
      <c r="Z17" s="23">
        <f t="shared" si="24"/>
        <v>1.0411725572040528E-3</v>
      </c>
    </row>
    <row r="18" spans="1:26" x14ac:dyDescent="0.15">
      <c r="A18" s="15" t="str">
        <f t="shared" si="2"/>
        <v>Human toxicity, cancer</v>
      </c>
      <c r="B18" s="15" t="str">
        <f t="shared" si="2"/>
        <v>CTUh</v>
      </c>
      <c r="C18" s="15">
        <f t="shared" si="25"/>
        <v>8.7123137023770024E-9</v>
      </c>
      <c r="D18" s="15">
        <f t="shared" si="26"/>
        <v>8.6886610000000004E-9</v>
      </c>
      <c r="E18" s="23">
        <f t="shared" si="3"/>
        <v>0.69472819813049536</v>
      </c>
      <c r="F18" s="23">
        <f t="shared" si="4"/>
        <v>9.7320909113806128E-2</v>
      </c>
      <c r="G18" s="23">
        <f t="shared" si="5"/>
        <v>2.0309466123990041E-5</v>
      </c>
      <c r="H18" s="23">
        <f t="shared" si="6"/>
        <v>2.6198612423439922E-2</v>
      </c>
      <c r="I18" s="23">
        <f t="shared" si="7"/>
        <v>3.632406164549121E-4</v>
      </c>
      <c r="J18" s="23">
        <f t="shared" si="8"/>
        <v>6.2896719369792018E-3</v>
      </c>
      <c r="K18" s="23">
        <f t="shared" si="9"/>
        <v>7.8911907156468224E-3</v>
      </c>
      <c r="L18" s="23">
        <f t="shared" si="10"/>
        <v>3.6165932582757382E-2</v>
      </c>
      <c r="M18" s="23">
        <f t="shared" si="11"/>
        <v>1.9754219817985225E-3</v>
      </c>
      <c r="N18" s="23">
        <f t="shared" si="12"/>
        <v>8.4787915728798766E-3</v>
      </c>
      <c r="O18" s="23">
        <f t="shared" si="13"/>
        <v>2.0233479420272135E-2</v>
      </c>
      <c r="P18" s="88">
        <f t="shared" si="14"/>
        <v>0</v>
      </c>
      <c r="Q18" s="23">
        <f t="shared" si="15"/>
        <v>1.7589712128729845E-6</v>
      </c>
      <c r="R18" s="23">
        <f t="shared" si="16"/>
        <v>2.5312044255228461E-3</v>
      </c>
      <c r="S18" s="23">
        <f t="shared" si="17"/>
        <v>2.4299269658097891E-3</v>
      </c>
      <c r="T18" s="23">
        <f t="shared" si="18"/>
        <v>3.0984349189165459E-3</v>
      </c>
      <c r="U18" s="23">
        <f t="shared" si="19"/>
        <v>5.1410648801339276E-7</v>
      </c>
      <c r="V18" s="23">
        <f t="shared" si="20"/>
        <v>5.5548281034458347E-6</v>
      </c>
      <c r="W18" s="23">
        <f t="shared" si="21"/>
        <v>2.3281491797599054E-6</v>
      </c>
      <c r="X18" s="23">
        <f t="shared" si="22"/>
        <v>3.890380576029139E-3</v>
      </c>
      <c r="Y18" s="23">
        <f t="shared" si="23"/>
        <v>5.1162420824951101E-2</v>
      </c>
      <c r="Z18" s="23">
        <f t="shared" si="24"/>
        <v>1.3031903335737685E-3</v>
      </c>
    </row>
    <row r="19" spans="1:26" x14ac:dyDescent="0.15">
      <c r="A19" s="15" t="str">
        <f t="shared" si="2"/>
        <v>Human toxicity, cancer - inorganics</v>
      </c>
      <c r="B19" s="15" t="str">
        <f t="shared" si="2"/>
        <v>CTUh</v>
      </c>
      <c r="C19" s="15">
        <f t="shared" si="25"/>
        <v>4.2574309249999999E-20</v>
      </c>
      <c r="D19" s="15"/>
      <c r="E19" s="23"/>
      <c r="F19" s="23"/>
      <c r="G19" s="23"/>
      <c r="H19" s="23"/>
      <c r="I19" s="23"/>
      <c r="J19" s="23"/>
      <c r="K19" s="23"/>
      <c r="L19" s="23"/>
      <c r="M19" s="23"/>
      <c r="N19" s="23"/>
      <c r="O19" s="23"/>
      <c r="P19" s="88"/>
      <c r="Q19" s="23"/>
      <c r="R19" s="23"/>
      <c r="S19" s="23"/>
      <c r="T19" s="23"/>
      <c r="U19" s="23"/>
      <c r="V19" s="23"/>
      <c r="W19" s="23"/>
      <c r="X19" s="23"/>
      <c r="Y19" s="23"/>
      <c r="Z19" s="23"/>
    </row>
    <row r="20" spans="1:26" x14ac:dyDescent="0.15">
      <c r="A20" s="15" t="str">
        <f t="shared" ref="A20:B31" si="27">A195</f>
        <v>Human toxicity, cancer - metals</v>
      </c>
      <c r="B20" s="15" t="str">
        <f t="shared" si="27"/>
        <v>CTUh</v>
      </c>
      <c r="C20" s="15">
        <f t="shared" si="25"/>
        <v>6.9827846449931795E-9</v>
      </c>
      <c r="D20" s="15">
        <f t="shared" si="26"/>
        <v>6.9854182000000003E-9</v>
      </c>
      <c r="E20" s="23">
        <f t="shared" ref="E20:N26" si="28">B148/$C20</f>
        <v>0.75726710314508983</v>
      </c>
      <c r="F20" s="23">
        <f t="shared" si="28"/>
        <v>7.7055518300396558E-2</v>
      </c>
      <c r="G20" s="23">
        <f t="shared" si="28"/>
        <v>5.4899386060097292E-6</v>
      </c>
      <c r="H20" s="23">
        <f t="shared" si="28"/>
        <v>2.3764244271657915E-2</v>
      </c>
      <c r="I20" s="23">
        <f t="shared" si="28"/>
        <v>1.7274339125794108E-4</v>
      </c>
      <c r="J20" s="23">
        <f t="shared" si="28"/>
        <v>3.5127450217998179E-3</v>
      </c>
      <c r="K20" s="23">
        <f t="shared" si="28"/>
        <v>3.7686618359151335E-3</v>
      </c>
      <c r="L20" s="23">
        <f t="shared" si="28"/>
        <v>3.1621881702785307E-2</v>
      </c>
      <c r="M20" s="23">
        <f t="shared" si="28"/>
        <v>1.9324826249189273E-3</v>
      </c>
      <c r="N20" s="23">
        <f t="shared" si="28"/>
        <v>9.0957452118390555E-3</v>
      </c>
      <c r="O20" s="23">
        <f t="shared" ref="O20:X26" si="29">L148/$C20</f>
        <v>2.1705756042279895E-2</v>
      </c>
      <c r="P20" s="88">
        <f t="shared" si="29"/>
        <v>0</v>
      </c>
      <c r="Q20" s="23">
        <f t="shared" si="29"/>
        <v>2.1946415046593448E-6</v>
      </c>
      <c r="R20" s="23">
        <f t="shared" si="29"/>
        <v>2.6680155478313763E-3</v>
      </c>
      <c r="S20" s="23">
        <f t="shared" si="29"/>
        <v>6.7862178785618678E-4</v>
      </c>
      <c r="T20" s="23">
        <f t="shared" si="29"/>
        <v>2.4072452258788539E-3</v>
      </c>
      <c r="U20" s="23">
        <f t="shared" si="29"/>
        <v>1.3776211481615005E-7</v>
      </c>
      <c r="V20" s="23">
        <f t="shared" si="29"/>
        <v>2.8058293354425994E-6</v>
      </c>
      <c r="W20" s="23">
        <f t="shared" si="29"/>
        <v>1.8536530421686295E-6</v>
      </c>
      <c r="X20" s="23">
        <f t="shared" si="29"/>
        <v>4.4116577506207897E-3</v>
      </c>
      <c r="Y20" s="23">
        <f t="shared" ref="Y20:Z26" si="30">V148/$C20</f>
        <v>1.8405326318083167E-2</v>
      </c>
      <c r="Z20" s="23">
        <f t="shared" si="30"/>
        <v>3.8758210908602974E-4</v>
      </c>
    </row>
    <row r="21" spans="1:26" x14ac:dyDescent="0.15">
      <c r="A21" s="15" t="str">
        <f t="shared" si="27"/>
        <v>Human toxicity, cancer - organics</v>
      </c>
      <c r="B21" s="15" t="str">
        <f t="shared" si="27"/>
        <v>CTUh</v>
      </c>
      <c r="C21" s="15">
        <f t="shared" si="25"/>
        <v>1.7295290969827994E-9</v>
      </c>
      <c r="D21" s="15">
        <f t="shared" si="26"/>
        <v>1.7032428000000001E-9</v>
      </c>
      <c r="E21" s="23">
        <f t="shared" si="28"/>
        <v>0.44223421354073161</v>
      </c>
      <c r="F21" s="23">
        <f t="shared" si="28"/>
        <v>0.17914020674211376</v>
      </c>
      <c r="G21" s="23">
        <f t="shared" si="28"/>
        <v>8.0141687261465298E-5</v>
      </c>
      <c r="H21" s="23">
        <f t="shared" si="28"/>
        <v>3.6027109985429566E-2</v>
      </c>
      <c r="I21" s="23">
        <f t="shared" si="28"/>
        <v>1.1323523283976744E-3</v>
      </c>
      <c r="J21" s="23">
        <f t="shared" si="28"/>
        <v>1.7501210620165145E-2</v>
      </c>
      <c r="K21" s="23">
        <f t="shared" si="28"/>
        <v>2.4535450183537456E-2</v>
      </c>
      <c r="L21" s="23">
        <f t="shared" si="28"/>
        <v>5.4512038082778574E-2</v>
      </c>
      <c r="M21" s="23">
        <f t="shared" si="28"/>
        <v>2.1487847220860953E-3</v>
      </c>
      <c r="N21" s="23">
        <f t="shared" si="28"/>
        <v>5.9879085110893593E-3</v>
      </c>
      <c r="O21" s="23">
        <f t="shared" si="29"/>
        <v>1.4289327102454516E-2</v>
      </c>
      <c r="P21" s="88">
        <f t="shared" si="29"/>
        <v>0</v>
      </c>
      <c r="Q21" s="23">
        <f t="shared" si="29"/>
        <v>0</v>
      </c>
      <c r="R21" s="23">
        <f t="shared" si="29"/>
        <v>1.9788441871088319E-3</v>
      </c>
      <c r="S21" s="23">
        <f t="shared" si="29"/>
        <v>9.5006299857373355E-3</v>
      </c>
      <c r="T21" s="23">
        <f t="shared" si="29"/>
        <v>5.889037667980497E-3</v>
      </c>
      <c r="U21" s="23">
        <f t="shared" si="29"/>
        <v>2.033555726894474E-6</v>
      </c>
      <c r="V21" s="23">
        <f t="shared" si="29"/>
        <v>1.6653609962531006E-5</v>
      </c>
      <c r="W21" s="23">
        <f t="shared" si="29"/>
        <v>4.2438754067824722E-6</v>
      </c>
      <c r="X21" s="23">
        <f t="shared" si="29"/>
        <v>1.785780710707937E-3</v>
      </c>
      <c r="Y21" s="23">
        <f t="shared" si="30"/>
        <v>0.18341560749304633</v>
      </c>
      <c r="Z21" s="23">
        <f t="shared" si="30"/>
        <v>4.9998582938474848E-3</v>
      </c>
    </row>
    <row r="22" spans="1:26" x14ac:dyDescent="0.15">
      <c r="A22" s="15" t="str">
        <f t="shared" si="27"/>
        <v>Human toxicity, non-cancer</v>
      </c>
      <c r="B22" s="15" t="str">
        <f t="shared" si="27"/>
        <v>CTUh</v>
      </c>
      <c r="C22" s="15">
        <f t="shared" si="25"/>
        <v>4.0302423672574003E-7</v>
      </c>
      <c r="D22" s="15">
        <f t="shared" si="26"/>
        <v>4.0395176999999998E-7</v>
      </c>
      <c r="E22" s="23">
        <f t="shared" si="28"/>
        <v>0.57779882394136783</v>
      </c>
      <c r="F22" s="23">
        <f t="shared" si="28"/>
        <v>0.10796899797768632</v>
      </c>
      <c r="G22" s="23">
        <f t="shared" si="28"/>
        <v>1.4497552423816381E-5</v>
      </c>
      <c r="H22" s="23">
        <f t="shared" si="28"/>
        <v>2.1404599063530823E-2</v>
      </c>
      <c r="I22" s="23">
        <f t="shared" si="28"/>
        <v>9.7657397281502743E-4</v>
      </c>
      <c r="J22" s="23">
        <f t="shared" si="28"/>
        <v>1.8860862219491725E-3</v>
      </c>
      <c r="K22" s="23">
        <f t="shared" si="28"/>
        <v>1.9909358963590917E-3</v>
      </c>
      <c r="L22" s="23">
        <f t="shared" si="28"/>
        <v>5.6633110170821298E-3</v>
      </c>
      <c r="M22" s="23">
        <f t="shared" si="28"/>
        <v>0.13590194337933195</v>
      </c>
      <c r="N22" s="23">
        <f t="shared" si="28"/>
        <v>1.1425073681445717E-2</v>
      </c>
      <c r="O22" s="23">
        <f t="shared" si="29"/>
        <v>2.726438015060997E-2</v>
      </c>
      <c r="P22" s="88">
        <f t="shared" si="29"/>
        <v>7.7858585515673327E-7</v>
      </c>
      <c r="Q22" s="23">
        <f t="shared" si="29"/>
        <v>4.4672035474262933E-5</v>
      </c>
      <c r="R22" s="23">
        <f t="shared" si="29"/>
        <v>8.283689405686746E-4</v>
      </c>
      <c r="S22" s="23">
        <f t="shared" si="29"/>
        <v>1.7517571790116356E-3</v>
      </c>
      <c r="T22" s="23">
        <f t="shared" si="29"/>
        <v>8.1561921106916384E-4</v>
      </c>
      <c r="U22" s="23">
        <f t="shared" si="29"/>
        <v>3.6327261901033298E-7</v>
      </c>
      <c r="V22" s="23">
        <f t="shared" si="29"/>
        <v>2.9478028657826458E-6</v>
      </c>
      <c r="W22" s="23">
        <f t="shared" si="29"/>
        <v>4.7398268538870652E-6</v>
      </c>
      <c r="X22" s="23">
        <f t="shared" si="29"/>
        <v>2.5761683923404832E-3</v>
      </c>
      <c r="Y22" s="23">
        <f t="shared" si="30"/>
        <v>2.340914749109789E-2</v>
      </c>
      <c r="Z22" s="23">
        <f t="shared" si="30"/>
        <v>9.9604535762243826E-4</v>
      </c>
    </row>
    <row r="23" spans="1:26" x14ac:dyDescent="0.15">
      <c r="A23" s="15" t="str">
        <f t="shared" si="27"/>
        <v>Human toxicity, non-cancer - inorganics</v>
      </c>
      <c r="B23" s="15" t="str">
        <f t="shared" si="27"/>
        <v>CTUh</v>
      </c>
      <c r="C23" s="15">
        <f t="shared" si="25"/>
        <v>3.8581695343957005E-8</v>
      </c>
      <c r="D23" s="15">
        <f t="shared" si="26"/>
        <v>3.8563362999999999E-8</v>
      </c>
      <c r="E23" s="23">
        <f t="shared" si="28"/>
        <v>0.46650554983502279</v>
      </c>
      <c r="F23" s="23">
        <f t="shared" si="28"/>
        <v>0.17474728468758169</v>
      </c>
      <c r="G23" s="23">
        <f t="shared" si="28"/>
        <v>7.4028737579758937E-5</v>
      </c>
      <c r="H23" s="23">
        <f t="shared" si="28"/>
        <v>4.2397543327660124E-2</v>
      </c>
      <c r="I23" s="23">
        <f t="shared" si="28"/>
        <v>8.8271851966023728E-3</v>
      </c>
      <c r="J23" s="23">
        <f t="shared" si="28"/>
        <v>4.5389674673129406E-3</v>
      </c>
      <c r="K23" s="23">
        <f t="shared" si="28"/>
        <v>3.4316765714842443E-3</v>
      </c>
      <c r="L23" s="23">
        <f t="shared" si="28"/>
        <v>1.7691865894299327E-2</v>
      </c>
      <c r="M23" s="23">
        <f t="shared" si="28"/>
        <v>1.0931028464151102E-3</v>
      </c>
      <c r="N23" s="23">
        <f t="shared" si="28"/>
        <v>5.9397480581654609E-2</v>
      </c>
      <c r="O23" s="23">
        <f t="shared" si="29"/>
        <v>0.14174398380491485</v>
      </c>
      <c r="P23" s="88">
        <f t="shared" si="29"/>
        <v>8.1331047586831429E-6</v>
      </c>
      <c r="Q23" s="23">
        <f t="shared" si="29"/>
        <v>0</v>
      </c>
      <c r="R23" s="23">
        <f t="shared" si="29"/>
        <v>3.553367698795874E-3</v>
      </c>
      <c r="S23" s="23">
        <f t="shared" si="29"/>
        <v>8.9483693477475697E-3</v>
      </c>
      <c r="T23" s="23">
        <f t="shared" si="29"/>
        <v>2.0716834573346237E-3</v>
      </c>
      <c r="U23" s="23">
        <f t="shared" si="29"/>
        <v>1.8560002706365209E-6</v>
      </c>
      <c r="V23" s="23">
        <f t="shared" si="29"/>
        <v>1.1693079995010153E-5</v>
      </c>
      <c r="W23" s="23">
        <f t="shared" si="29"/>
        <v>3.7251429393838452E-5</v>
      </c>
      <c r="X23" s="23">
        <f t="shared" si="29"/>
        <v>1.0151904847834736E-2</v>
      </c>
      <c r="Y23" s="23">
        <f t="shared" si="30"/>
        <v>4.0095920778201351E-2</v>
      </c>
      <c r="Z23" s="23">
        <f t="shared" si="30"/>
        <v>5.0101300183086998E-3</v>
      </c>
    </row>
    <row r="24" spans="1:26" x14ac:dyDescent="0.15">
      <c r="A24" s="15" t="str">
        <f t="shared" si="27"/>
        <v>Human toxicity, non-cancer - metals</v>
      </c>
      <c r="B24" s="15" t="str">
        <f t="shared" si="27"/>
        <v>CTUh</v>
      </c>
      <c r="C24" s="15">
        <f t="shared" si="25"/>
        <v>2.6598499084383497E-7</v>
      </c>
      <c r="D24" s="15">
        <f t="shared" si="26"/>
        <v>2.6657587E-7</v>
      </c>
      <c r="E24" s="23">
        <f t="shared" si="28"/>
        <v>0.65220134959363563</v>
      </c>
      <c r="F24" s="23">
        <f t="shared" si="28"/>
        <v>0.13437063078865227</v>
      </c>
      <c r="G24" s="23">
        <f t="shared" si="28"/>
        <v>1.118003610115704E-5</v>
      </c>
      <c r="H24" s="23">
        <f t="shared" si="28"/>
        <v>2.2014770763655371E-2</v>
      </c>
      <c r="I24" s="23">
        <f t="shared" si="28"/>
        <v>1.9649678665773258E-4</v>
      </c>
      <c r="J24" s="23">
        <f t="shared" si="28"/>
        <v>2.1564393471237646E-3</v>
      </c>
      <c r="K24" s="23">
        <f t="shared" si="28"/>
        <v>2.4655829936849252E-3</v>
      </c>
      <c r="L24" s="23">
        <f t="shared" si="28"/>
        <v>5.9321802143580309E-3</v>
      </c>
      <c r="M24" s="23">
        <f t="shared" si="28"/>
        <v>1.0243791167899854E-3</v>
      </c>
      <c r="N24" s="23">
        <f t="shared" si="28"/>
        <v>8.5677962232763357E-3</v>
      </c>
      <c r="O24" s="23">
        <f t="shared" si="29"/>
        <v>2.0445877351000345E-2</v>
      </c>
      <c r="P24" s="88">
        <f t="shared" si="29"/>
        <v>0</v>
      </c>
      <c r="Q24" s="23">
        <f t="shared" si="29"/>
        <v>6.424957643581301E-5</v>
      </c>
      <c r="R24" s="23">
        <f t="shared" si="29"/>
        <v>7.1277228612989709E-4</v>
      </c>
      <c r="S24" s="23">
        <f t="shared" si="29"/>
        <v>1.3501203164160553E-3</v>
      </c>
      <c r="T24" s="23">
        <f t="shared" si="29"/>
        <v>9.4012849825355444E-4</v>
      </c>
      <c r="U24" s="23">
        <f t="shared" si="29"/>
        <v>2.7998634345395855E-7</v>
      </c>
      <c r="V24" s="23">
        <f t="shared" si="29"/>
        <v>2.7519326473190195E-6</v>
      </c>
      <c r="W24" s="23">
        <f t="shared" si="29"/>
        <v>1.7449033064895488E-6</v>
      </c>
      <c r="X24" s="23">
        <f t="shared" si="29"/>
        <v>2.4120557628632463E-3</v>
      </c>
      <c r="Y24" s="23">
        <f t="shared" si="30"/>
        <v>2.9547036752213637E-2</v>
      </c>
      <c r="Z24" s="23">
        <f t="shared" si="30"/>
        <v>7.7631910486721379E-4</v>
      </c>
    </row>
    <row r="25" spans="1:26" x14ac:dyDescent="0.15">
      <c r="A25" s="15" t="str">
        <f t="shared" si="27"/>
        <v>Human toxicity, non-cancer - organics</v>
      </c>
      <c r="B25" s="15" t="str">
        <f t="shared" si="27"/>
        <v>CTUh</v>
      </c>
      <c r="C25" s="15">
        <f t="shared" si="25"/>
        <v>9.9298551902152604E-8</v>
      </c>
      <c r="D25" s="15">
        <f t="shared" si="26"/>
        <v>9.9620453000000003E-8</v>
      </c>
      <c r="E25" s="23">
        <f t="shared" si="28"/>
        <v>0.42091125398470131</v>
      </c>
      <c r="F25" s="23">
        <f t="shared" si="28"/>
        <v>1.1377278705063464E-2</v>
      </c>
      <c r="G25" s="23">
        <f t="shared" si="28"/>
        <v>1.0148735109380319E-6</v>
      </c>
      <c r="H25" s="23">
        <f t="shared" si="28"/>
        <v>1.183066598148984E-2</v>
      </c>
      <c r="I25" s="23">
        <f t="shared" si="28"/>
        <v>1.7790203040833113E-5</v>
      </c>
      <c r="J25" s="23">
        <f t="shared" si="28"/>
        <v>1.4847388725797113E-4</v>
      </c>
      <c r="K25" s="23">
        <f t="shared" si="28"/>
        <v>4.1253714394914523E-4</v>
      </c>
      <c r="L25" s="23">
        <f t="shared" si="28"/>
        <v>4.3618843548373095E-4</v>
      </c>
      <c r="M25" s="23">
        <f t="shared" si="28"/>
        <v>0.54842799775833839</v>
      </c>
      <c r="N25" s="23">
        <f t="shared" si="28"/>
        <v>6.3623679086734436E-4</v>
      </c>
      <c r="O25" s="23">
        <f t="shared" si="29"/>
        <v>1.5182923326873985E-3</v>
      </c>
      <c r="P25" s="88">
        <f t="shared" si="29"/>
        <v>0</v>
      </c>
      <c r="Q25" s="23">
        <f t="shared" si="29"/>
        <v>9.2095006672516802E-6</v>
      </c>
      <c r="R25" s="23">
        <f t="shared" si="29"/>
        <v>1.096340560004078E-4</v>
      </c>
      <c r="S25" s="23">
        <f t="shared" si="29"/>
        <v>1.2210491258671775E-4</v>
      </c>
      <c r="T25" s="23">
        <f t="shared" si="29"/>
        <v>7.4324247016939728E-5</v>
      </c>
      <c r="U25" s="23">
        <f t="shared" si="29"/>
        <v>2.5456167804851977E-8</v>
      </c>
      <c r="V25" s="23">
        <f t="shared" si="29"/>
        <v>1.4737367987420532E-7</v>
      </c>
      <c r="W25" s="23">
        <f t="shared" si="29"/>
        <v>1.4322010470015427E-7</v>
      </c>
      <c r="X25" s="23">
        <f t="shared" si="29"/>
        <v>2.2783028117361268E-4</v>
      </c>
      <c r="Y25" s="23">
        <f t="shared" si="30"/>
        <v>1.1393793548115918E-3</v>
      </c>
      <c r="Z25" s="23">
        <f t="shared" si="30"/>
        <v>7.618284108970988E-5</v>
      </c>
    </row>
    <row r="26" spans="1:26" x14ac:dyDescent="0.15">
      <c r="A26" s="15" t="str">
        <f t="shared" si="27"/>
        <v>Ionising radiation</v>
      </c>
      <c r="B26" s="15" t="str">
        <f t="shared" si="27"/>
        <v>kBq U-235 eq</v>
      </c>
      <c r="C26" s="15">
        <f t="shared" si="25"/>
        <v>1.4802321587557998</v>
      </c>
      <c r="D26" s="15">
        <f t="shared" si="26"/>
        <v>1.4045704999999999</v>
      </c>
      <c r="E26" s="23">
        <f t="shared" si="28"/>
        <v>0.46290964964303455</v>
      </c>
      <c r="F26" s="23">
        <f t="shared" si="28"/>
        <v>0.13590176973934212</v>
      </c>
      <c r="G26" s="23">
        <f t="shared" si="28"/>
        <v>3.0592374805627138E-4</v>
      </c>
      <c r="H26" s="23">
        <f t="shared" si="28"/>
        <v>0.10089463947704874</v>
      </c>
      <c r="I26" s="23">
        <f t="shared" si="28"/>
        <v>2.9549440431537047E-3</v>
      </c>
      <c r="J26" s="23">
        <f t="shared" si="28"/>
        <v>1.4862392273987475E-3</v>
      </c>
      <c r="K26" s="23">
        <f t="shared" si="28"/>
        <v>0.1206098644350916</v>
      </c>
      <c r="L26" s="23">
        <f t="shared" si="28"/>
        <v>2.1505293485014468E-2</v>
      </c>
      <c r="M26" s="23">
        <f t="shared" si="28"/>
        <v>3.836167972984022E-3</v>
      </c>
      <c r="N26" s="23">
        <f t="shared" si="28"/>
        <v>1.2307079597103519E-3</v>
      </c>
      <c r="O26" s="23">
        <f t="shared" si="29"/>
        <v>2.9369168034115082E-3</v>
      </c>
      <c r="P26" s="88">
        <f t="shared" si="29"/>
        <v>0</v>
      </c>
      <c r="Q26" s="23">
        <f t="shared" si="29"/>
        <v>0</v>
      </c>
      <c r="R26" s="23">
        <f t="shared" si="29"/>
        <v>1.6871631826315468E-3</v>
      </c>
      <c r="S26" s="23">
        <f t="shared" si="29"/>
        <v>3.6197398957361397E-2</v>
      </c>
      <c r="T26" s="23">
        <f t="shared" si="29"/>
        <v>6.2023930811751975E-4</v>
      </c>
      <c r="U26" s="23">
        <f t="shared" si="29"/>
        <v>7.6554194103747031E-6</v>
      </c>
      <c r="V26" s="23">
        <f t="shared" si="29"/>
        <v>6.0535724392934796E-6</v>
      </c>
      <c r="W26" s="23">
        <f t="shared" si="29"/>
        <v>2.1514363008278496E-6</v>
      </c>
      <c r="X26" s="23">
        <f t="shared" si="29"/>
        <v>4.353414673422931E-3</v>
      </c>
      <c r="Y26" s="23">
        <f t="shared" si="30"/>
        <v>5.0331108913767943E-2</v>
      </c>
      <c r="Z26" s="23">
        <f t="shared" si="30"/>
        <v>1.9195769279788773E-2</v>
      </c>
    </row>
    <row r="27" spans="1:26" x14ac:dyDescent="0.15">
      <c r="A27" s="15" t="str">
        <f t="shared" si="27"/>
        <v>Land use</v>
      </c>
      <c r="B27" s="15" t="str">
        <f t="shared" si="27"/>
        <v>Pt</v>
      </c>
      <c r="C27" s="15">
        <f t="shared" si="25"/>
        <v>541.90398780820999</v>
      </c>
      <c r="D27" s="15"/>
      <c r="E27" s="23"/>
      <c r="F27" s="23"/>
      <c r="G27" s="23"/>
      <c r="H27" s="23"/>
      <c r="I27" s="23"/>
      <c r="J27" s="23"/>
      <c r="K27" s="23"/>
      <c r="L27" s="23"/>
      <c r="M27" s="23"/>
      <c r="N27" s="23"/>
      <c r="O27" s="23"/>
      <c r="P27" s="88"/>
      <c r="Q27" s="23"/>
      <c r="R27" s="23"/>
      <c r="S27" s="23"/>
      <c r="T27" s="23"/>
      <c r="U27" s="23"/>
      <c r="V27" s="23"/>
      <c r="W27" s="23"/>
      <c r="X27" s="23"/>
      <c r="Y27" s="23"/>
      <c r="Z27" s="23"/>
    </row>
    <row r="28" spans="1:26" x14ac:dyDescent="0.15">
      <c r="A28" s="15" t="str">
        <f t="shared" si="27"/>
        <v>Ozone depletion</v>
      </c>
      <c r="B28" s="15" t="str">
        <f t="shared" si="27"/>
        <v>kg CFC11 eq</v>
      </c>
      <c r="C28" s="15">
        <f t="shared" si="25"/>
        <v>7.888693603907218E-7</v>
      </c>
      <c r="D28" s="15">
        <f t="shared" si="26"/>
        <v>7.8879660000000002E-7</v>
      </c>
      <c r="E28" s="23">
        <f t="shared" ref="E28:N31" si="31">B156/$C28</f>
        <v>0.36030491773596207</v>
      </c>
      <c r="F28" s="23">
        <f t="shared" si="31"/>
        <v>0.50147069953897616</v>
      </c>
      <c r="G28" s="23">
        <f t="shared" si="31"/>
        <v>5.0159193634294169E-7</v>
      </c>
      <c r="H28" s="23">
        <f t="shared" si="31"/>
        <v>1.1516149765913572E-2</v>
      </c>
      <c r="I28" s="23">
        <f t="shared" si="31"/>
        <v>2.0822564324039878E-3</v>
      </c>
      <c r="J28" s="23">
        <f t="shared" si="31"/>
        <v>2.6012609983782748E-3</v>
      </c>
      <c r="K28" s="23">
        <f t="shared" si="31"/>
        <v>2.8567529849096995E-2</v>
      </c>
      <c r="L28" s="23">
        <f t="shared" si="31"/>
        <v>3.5903181720699415E-3</v>
      </c>
      <c r="M28" s="23">
        <f t="shared" si="31"/>
        <v>2.8210949895401398E-2</v>
      </c>
      <c r="N28" s="23">
        <f t="shared" si="31"/>
        <v>1.4385078911392168E-5</v>
      </c>
      <c r="O28" s="23">
        <f t="shared" ref="O28:X31" si="32">L156/$C28</f>
        <v>3.4328029911806045E-5</v>
      </c>
      <c r="P28" s="88">
        <f t="shared" si="32"/>
        <v>0</v>
      </c>
      <c r="Q28" s="23">
        <f t="shared" si="32"/>
        <v>0</v>
      </c>
      <c r="R28" s="23">
        <f t="shared" si="32"/>
        <v>1.4832979435535982E-2</v>
      </c>
      <c r="S28" s="23">
        <f t="shared" si="32"/>
        <v>5.9388763656374628E-5</v>
      </c>
      <c r="T28" s="23">
        <f t="shared" si="32"/>
        <v>7.5205563783863462E-4</v>
      </c>
      <c r="U28" s="23">
        <f t="shared" si="32"/>
        <v>6.3567987955778387E-7</v>
      </c>
      <c r="V28" s="23">
        <f t="shared" si="32"/>
        <v>8.7152052611027746E-9</v>
      </c>
      <c r="W28" s="23">
        <f t="shared" si="32"/>
        <v>3.1271001560742248E-9</v>
      </c>
      <c r="X28" s="23">
        <f t="shared" si="32"/>
        <v>9.3736717019120921E-6</v>
      </c>
      <c r="Y28" s="23">
        <f t="shared" ref="Y28:Z31" si="33">V156/$C28</f>
        <v>5.1475068039006565E-6</v>
      </c>
      <c r="Z28" s="23">
        <f t="shared" si="33"/>
        <v>1.1039923258885934E-4</v>
      </c>
    </row>
    <row r="29" spans="1:26" x14ac:dyDescent="0.15">
      <c r="A29" s="15" t="str">
        <f t="shared" si="27"/>
        <v>Photochemical ozone formation</v>
      </c>
      <c r="B29" s="15" t="str">
        <f t="shared" si="27"/>
        <v>kg NMVOC eq</v>
      </c>
      <c r="C29" s="15">
        <f t="shared" si="25"/>
        <v>7.1112802396157013E-2</v>
      </c>
      <c r="D29" s="15">
        <f t="shared" si="26"/>
        <v>7.0935942000000002E-2</v>
      </c>
      <c r="E29" s="23">
        <f t="shared" si="31"/>
        <v>0.4359407723422149</v>
      </c>
      <c r="F29" s="23">
        <f t="shared" si="31"/>
        <v>0.19992799497335406</v>
      </c>
      <c r="G29" s="23">
        <f t="shared" si="31"/>
        <v>2.4541593653948212E-5</v>
      </c>
      <c r="H29" s="23">
        <f t="shared" si="31"/>
        <v>2.1199136431184547E-2</v>
      </c>
      <c r="I29" s="23">
        <f t="shared" si="31"/>
        <v>3.7376642607796283E-4</v>
      </c>
      <c r="J29" s="23">
        <f t="shared" si="31"/>
        <v>1.831283898425547E-3</v>
      </c>
      <c r="K29" s="23">
        <f t="shared" si="31"/>
        <v>3.7329386700466422E-3</v>
      </c>
      <c r="L29" s="23">
        <f t="shared" si="31"/>
        <v>6.6092850255244535E-3</v>
      </c>
      <c r="M29" s="23">
        <f t="shared" si="31"/>
        <v>9.9328618223344239E-3</v>
      </c>
      <c r="N29" s="23">
        <f t="shared" si="31"/>
        <v>8.2750492199953146E-2</v>
      </c>
      <c r="O29" s="23">
        <f t="shared" si="32"/>
        <v>0.1974727689927023</v>
      </c>
      <c r="P29" s="88">
        <f t="shared" si="32"/>
        <v>0</v>
      </c>
      <c r="Q29" s="23">
        <f t="shared" si="32"/>
        <v>0</v>
      </c>
      <c r="R29" s="23">
        <f t="shared" si="32"/>
        <v>9.6038483506158021E-4</v>
      </c>
      <c r="S29" s="23">
        <f t="shared" si="32"/>
        <v>3.168355941660597E-3</v>
      </c>
      <c r="T29" s="23">
        <f t="shared" si="32"/>
        <v>9.337176818050454E-4</v>
      </c>
      <c r="U29" s="23">
        <f t="shared" si="32"/>
        <v>6.1496194111966664E-7</v>
      </c>
      <c r="V29" s="23">
        <f t="shared" si="32"/>
        <v>1.1414905089492963E-5</v>
      </c>
      <c r="W29" s="23">
        <f t="shared" si="32"/>
        <v>6.4998157072344352E-5</v>
      </c>
      <c r="X29" s="23">
        <f t="shared" si="32"/>
        <v>3.0162100602519814E-3</v>
      </c>
      <c r="Y29" s="23">
        <f t="shared" si="33"/>
        <v>2.4765844414186309E-2</v>
      </c>
      <c r="Z29" s="23">
        <f t="shared" si="33"/>
        <v>1.5493286199891633E-3</v>
      </c>
    </row>
    <row r="30" spans="1:26" x14ac:dyDescent="0.15">
      <c r="A30" s="15" t="str">
        <f t="shared" si="27"/>
        <v>Resource use, fossils</v>
      </c>
      <c r="B30" s="15" t="str">
        <f t="shared" si="27"/>
        <v>MJ</v>
      </c>
      <c r="C30" s="15">
        <f t="shared" si="25"/>
        <v>93.066628195980002</v>
      </c>
      <c r="D30" s="15">
        <f t="shared" si="26"/>
        <v>87.366240000000005</v>
      </c>
      <c r="E30" s="23">
        <f t="shared" si="31"/>
        <v>0.45444813914325183</v>
      </c>
      <c r="F30" s="23">
        <f t="shared" si="31"/>
        <v>0</v>
      </c>
      <c r="G30" s="23">
        <f t="shared" si="31"/>
        <v>1.9915328791078515E-4</v>
      </c>
      <c r="H30" s="23">
        <f t="shared" si="31"/>
        <v>7.100093586806687E-2</v>
      </c>
      <c r="I30" s="23">
        <f t="shared" si="31"/>
        <v>0</v>
      </c>
      <c r="J30" s="23">
        <f t="shared" si="31"/>
        <v>5.6501587109471924E-4</v>
      </c>
      <c r="K30" s="23">
        <f t="shared" si="31"/>
        <v>0</v>
      </c>
      <c r="L30" s="23">
        <f t="shared" si="31"/>
        <v>3.5612008990169475E-2</v>
      </c>
      <c r="M30" s="23">
        <f t="shared" si="31"/>
        <v>1.3566149590606268E-2</v>
      </c>
      <c r="N30" s="23">
        <f t="shared" si="31"/>
        <v>5.2638081930764573E-2</v>
      </c>
      <c r="O30" s="23">
        <f t="shared" si="32"/>
        <v>0.12561360851477552</v>
      </c>
      <c r="P30" s="88">
        <f t="shared" si="32"/>
        <v>0</v>
      </c>
      <c r="Q30" s="23">
        <f t="shared" si="32"/>
        <v>0</v>
      </c>
      <c r="R30" s="23">
        <f t="shared" si="32"/>
        <v>4.0045760464769735E-3</v>
      </c>
      <c r="S30" s="23">
        <f t="shared" si="32"/>
        <v>2.3730064608652009E-2</v>
      </c>
      <c r="T30" s="23">
        <f t="shared" si="32"/>
        <v>1.3166591760685811E-3</v>
      </c>
      <c r="U30" s="23">
        <f t="shared" si="32"/>
        <v>4.989128638272256E-6</v>
      </c>
      <c r="V30" s="23">
        <f t="shared" si="32"/>
        <v>2.1666147566385109E-5</v>
      </c>
      <c r="W30" s="23">
        <f t="shared" si="32"/>
        <v>1.1866899246358481E-5</v>
      </c>
      <c r="X30" s="23">
        <f t="shared" si="32"/>
        <v>3.689016424631035E-2</v>
      </c>
      <c r="Y30" s="23">
        <f t="shared" si="33"/>
        <v>0.14604401452450061</v>
      </c>
      <c r="Z30" s="23">
        <f t="shared" si="33"/>
        <v>1.2515624801053154E-2</v>
      </c>
    </row>
    <row r="31" spans="1:26" x14ac:dyDescent="0.15">
      <c r="A31" s="15" t="str">
        <f t="shared" si="27"/>
        <v>Resource use, minerals and metals</v>
      </c>
      <c r="B31" s="15" t="str">
        <f t="shared" si="27"/>
        <v>kg Sb eq</v>
      </c>
      <c r="C31" s="15">
        <f t="shared" si="25"/>
        <v>5.7467882477457304E-5</v>
      </c>
      <c r="D31" s="15">
        <f t="shared" si="26"/>
        <v>5.7507893E-5</v>
      </c>
      <c r="E31" s="23">
        <f t="shared" si="31"/>
        <v>0.22176181635018671</v>
      </c>
      <c r="F31" s="23">
        <f t="shared" si="31"/>
        <v>1.9615821070877174E-2</v>
      </c>
      <c r="G31" s="23">
        <f t="shared" si="31"/>
        <v>4.723397109793946E-6</v>
      </c>
      <c r="H31" s="23">
        <f t="shared" si="31"/>
        <v>3.9720478667287014E-2</v>
      </c>
      <c r="I31" s="23">
        <f t="shared" si="31"/>
        <v>4.2028219866069183E-5</v>
      </c>
      <c r="J31" s="23">
        <f t="shared" si="31"/>
        <v>0.33785542746622294</v>
      </c>
      <c r="K31" s="23">
        <f t="shared" si="31"/>
        <v>5.1437593879669085E-4</v>
      </c>
      <c r="L31" s="23">
        <f t="shared" si="31"/>
        <v>0.28084466147384146</v>
      </c>
      <c r="M31" s="23">
        <f t="shared" si="31"/>
        <v>8.4010149528196306E-5</v>
      </c>
      <c r="N31" s="23">
        <f t="shared" si="31"/>
        <v>6.8044894494484205E-4</v>
      </c>
      <c r="O31" s="23">
        <f t="shared" si="32"/>
        <v>1.6237986328555745E-3</v>
      </c>
      <c r="P31" s="88">
        <f t="shared" si="32"/>
        <v>0</v>
      </c>
      <c r="Q31" s="23">
        <f t="shared" si="32"/>
        <v>0</v>
      </c>
      <c r="R31" s="23">
        <f t="shared" si="32"/>
        <v>2.1923125503957907E-3</v>
      </c>
      <c r="S31" s="23">
        <f t="shared" si="32"/>
        <v>5.6099726682371485E-4</v>
      </c>
      <c r="T31" s="23">
        <f t="shared" si="32"/>
        <v>8.7434230797889645E-2</v>
      </c>
      <c r="U31" s="23">
        <f t="shared" si="32"/>
        <v>1.1835021592570307E-7</v>
      </c>
      <c r="V31" s="23">
        <f t="shared" si="32"/>
        <v>3.9882965948833585E-6</v>
      </c>
      <c r="W31" s="23">
        <f t="shared" si="32"/>
        <v>1.6827369798762541E-6</v>
      </c>
      <c r="X31" s="23">
        <f t="shared" si="32"/>
        <v>6.3020804732463536E-4</v>
      </c>
      <c r="Y31" s="23">
        <f t="shared" si="33"/>
        <v>2.2771590731802812E-3</v>
      </c>
      <c r="Z31" s="23">
        <f t="shared" si="33"/>
        <v>2.9531469176121442E-4</v>
      </c>
    </row>
    <row r="32" spans="1:26" x14ac:dyDescent="0.15">
      <c r="A32" s="8"/>
      <c r="E32" s="47"/>
      <c r="F32" s="47"/>
      <c r="G32" s="47"/>
      <c r="H32" s="47"/>
      <c r="I32" s="47"/>
      <c r="J32" s="47"/>
    </row>
    <row r="33" spans="1:16" ht="16" x14ac:dyDescent="0.15">
      <c r="A33" s="74" t="s">
        <v>154</v>
      </c>
      <c r="B33" s="74">
        <v>0.01</v>
      </c>
      <c r="E33" s="47"/>
      <c r="F33" s="47"/>
      <c r="G33" s="47"/>
      <c r="H33" s="47"/>
      <c r="I33" s="47"/>
      <c r="J33" s="47"/>
    </row>
    <row r="34" spans="1:16" x14ac:dyDescent="0.15">
      <c r="A34" s="26" t="s">
        <v>55</v>
      </c>
      <c r="B34" s="26" t="str">
        <f>"Most important processes for each category. Only stages that contribute with more than "&amp;TEXT(B33,"0%")&amp;" of the total"</f>
        <v>Most important processes for each category. Only stages that contribute with more than 1% of the total</v>
      </c>
      <c r="C34" s="26"/>
      <c r="D34" s="87"/>
      <c r="E34" s="87"/>
      <c r="F34" s="87"/>
      <c r="G34" s="87"/>
      <c r="H34" s="26"/>
      <c r="I34" s="26"/>
      <c r="J34" s="26"/>
      <c r="K34" s="26"/>
      <c r="L34" s="26"/>
      <c r="M34" s="26"/>
      <c r="N34" s="26"/>
      <c r="O34" s="26"/>
      <c r="P34" s="26"/>
    </row>
    <row r="35" spans="1:16" ht="28" x14ac:dyDescent="0.15">
      <c r="A35" s="4" t="str">
        <f>A101</f>
        <v>Acidification</v>
      </c>
      <c r="B35" s="10" t="str">
        <f t="shared" ref="B35:P35" si="34">IF(C101&gt;$B$33,""&amp;C67&amp;" ("&amp;TEXT(C101,"0%"&amp;")"),"---")</f>
        <v>Feed - Salmonids (58%)</v>
      </c>
      <c r="C35" s="10" t="str">
        <f t="shared" si="34"/>
        <v>Feed - Bass and Sea bream (17%)</v>
      </c>
      <c r="D35" s="10" t="str">
        <f t="shared" si="34"/>
        <v>Farming - vessel operations (10%)</v>
      </c>
      <c r="E35" s="10" t="str">
        <f t="shared" si="34"/>
        <v>Farming - energy use farm (4%)</v>
      </c>
      <c r="F35" s="10" t="str">
        <f t="shared" si="34"/>
        <v>Consumer packaging (3%)</v>
      </c>
      <c r="G35" s="10" t="str">
        <f t="shared" si="34"/>
        <v>Juvenile RAS production energy use (3%)</v>
      </c>
      <c r="H35" s="10" t="str">
        <f t="shared" si="34"/>
        <v>Farming bass and sea bream (1%)</v>
      </c>
      <c r="I35" s="10" t="str">
        <f t="shared" si="34"/>
        <v>---</v>
      </c>
      <c r="J35" s="10" t="str">
        <f t="shared" si="34"/>
        <v>---</v>
      </c>
      <c r="K35" s="10" t="str">
        <f t="shared" si="34"/>
        <v>---</v>
      </c>
      <c r="L35" s="10" t="str">
        <f t="shared" si="34"/>
        <v>---</v>
      </c>
      <c r="M35" s="10" t="str">
        <f t="shared" si="34"/>
        <v>---</v>
      </c>
      <c r="N35" s="10" t="str">
        <f t="shared" si="34"/>
        <v>---</v>
      </c>
      <c r="O35" s="10" t="str">
        <f t="shared" si="34"/>
        <v>---</v>
      </c>
      <c r="P35" s="10" t="str">
        <f t="shared" si="34"/>
        <v>---</v>
      </c>
    </row>
    <row r="36" spans="1:16" ht="28" x14ac:dyDescent="0.15">
      <c r="A36" s="4" t="str">
        <f t="shared" ref="A36:A62" si="35">A102</f>
        <v>Climate change</v>
      </c>
      <c r="B36" s="10" t="str">
        <f t="shared" ref="B36:P36" si="36">IF(C102&gt;$B$33,""&amp;C68&amp;" ("&amp;TEXT(C102,"0%"&amp;")"),"---")</f>
        <v>Feed - Salmonids (56%)</v>
      </c>
      <c r="C36" s="10" t="str">
        <f t="shared" si="36"/>
        <v>Feed - Bass and Sea bream (16%)</v>
      </c>
      <c r="D36" s="10" t="str">
        <f t="shared" si="36"/>
        <v>Consumer packaging (6%)</v>
      </c>
      <c r="E36" s="10" t="str">
        <f t="shared" si="36"/>
        <v>Farming - vessel operations (5%)</v>
      </c>
      <c r="F36" s="10" t="str">
        <f t="shared" si="36"/>
        <v>Consumer preparation (4%)</v>
      </c>
      <c r="G36" s="10" t="str">
        <f t="shared" si="36"/>
        <v>Juvenile RAS production energy use (4%)</v>
      </c>
      <c r="H36" s="10" t="str">
        <f t="shared" si="36"/>
        <v>Farming - energy use farm (2%)</v>
      </c>
      <c r="I36" s="10" t="str">
        <f t="shared" si="36"/>
        <v>Farm equipment (2%)</v>
      </c>
      <c r="J36" s="10" t="str">
        <f t="shared" si="36"/>
        <v>Packaging used in distribution (1%)</v>
      </c>
      <c r="K36" s="10" t="str">
        <f t="shared" si="36"/>
        <v>---</v>
      </c>
      <c r="L36" s="10" t="str">
        <f t="shared" si="36"/>
        <v>---</v>
      </c>
      <c r="M36" s="10" t="str">
        <f t="shared" si="36"/>
        <v>---</v>
      </c>
      <c r="N36" s="10" t="str">
        <f t="shared" si="36"/>
        <v>---</v>
      </c>
      <c r="O36" s="10" t="str">
        <f t="shared" si="36"/>
        <v>---</v>
      </c>
      <c r="P36" s="10" t="str">
        <f t="shared" si="36"/>
        <v>---</v>
      </c>
    </row>
    <row r="37" spans="1:16" ht="42" x14ac:dyDescent="0.15">
      <c r="A37" s="4" t="str">
        <f t="shared" si="35"/>
        <v>Climate change - Biogenic</v>
      </c>
      <c r="B37" s="10" t="str">
        <f t="shared" ref="B37:P37" si="37">IF(C103&gt;$B$33,""&amp;C69&amp;" ("&amp;TEXT(C103,"0%"&amp;")"),"---")</f>
        <v>Feed - Salmonids (74%)</v>
      </c>
      <c r="C37" s="10" t="str">
        <f t="shared" si="37"/>
        <v>Feed - Bass and Sea bream (19%)</v>
      </c>
      <c r="D37" s="10" t="str">
        <f t="shared" si="37"/>
        <v>Juvenile RAS production energy use (3%)</v>
      </c>
      <c r="E37" s="10" t="str">
        <f t="shared" si="37"/>
        <v>Farm equipment (1%)</v>
      </c>
      <c r="F37" s="10" t="str">
        <f t="shared" si="37"/>
        <v>---</v>
      </c>
      <c r="G37" s="10" t="str">
        <f t="shared" si="37"/>
        <v>---</v>
      </c>
      <c r="H37" s="10" t="str">
        <f t="shared" si="37"/>
        <v>---</v>
      </c>
      <c r="I37" s="10" t="str">
        <f t="shared" si="37"/>
        <v>---</v>
      </c>
      <c r="J37" s="10" t="str">
        <f t="shared" si="37"/>
        <v>---</v>
      </c>
      <c r="K37" s="10" t="str">
        <f t="shared" si="37"/>
        <v>---</v>
      </c>
      <c r="L37" s="10" t="str">
        <f t="shared" si="37"/>
        <v>---</v>
      </c>
      <c r="M37" s="10" t="str">
        <f t="shared" si="37"/>
        <v>---</v>
      </c>
      <c r="N37" s="10" t="str">
        <f t="shared" si="37"/>
        <v>---</v>
      </c>
      <c r="O37" s="10" t="str">
        <f t="shared" si="37"/>
        <v>---</v>
      </c>
      <c r="P37" s="10" t="str">
        <f t="shared" si="37"/>
        <v>---</v>
      </c>
    </row>
    <row r="38" spans="1:16" ht="84" x14ac:dyDescent="0.15">
      <c r="A38" s="4" t="str">
        <f t="shared" si="35"/>
        <v>Climate change - Fossil</v>
      </c>
      <c r="B38" s="10" t="str">
        <f t="shared" ref="B38:P38" si="38">IF(C104&gt;$B$33,""&amp;C70&amp;" ("&amp;TEXT(C104,"0%"&amp;")"),"---")</f>
        <v>Feed - Salmonids (41%)</v>
      </c>
      <c r="C38" s="10" t="str">
        <f t="shared" si="38"/>
        <v>Feed - Bass and Sea bream (22%)</v>
      </c>
      <c r="D38" s="10" t="str">
        <f t="shared" si="38"/>
        <v>Consumer packaging (9%)</v>
      </c>
      <c r="E38" s="10" t="str">
        <f t="shared" si="38"/>
        <v>Farming - vessel operations (8%)</v>
      </c>
      <c r="F38" s="10" t="str">
        <f t="shared" si="38"/>
        <v>Consumer preparation (5%)</v>
      </c>
      <c r="G38" s="10" t="str">
        <f t="shared" si="38"/>
        <v>Juvenile RAS production energy use (4%)</v>
      </c>
      <c r="H38" s="10" t="str">
        <f t="shared" si="38"/>
        <v>Farming - energy use farm (3%)</v>
      </c>
      <c r="I38" s="10" t="str">
        <f t="shared" si="38"/>
        <v>Farm equipment (3%)</v>
      </c>
      <c r="J38" s="10" t="str">
        <f t="shared" si="38"/>
        <v>Packaging used in distribution (2%)</v>
      </c>
      <c r="K38" s="10" t="str">
        <f t="shared" si="38"/>
        <v>Juvenile production bass and sea bream (1%)</v>
      </c>
      <c r="L38" s="10" t="str">
        <f t="shared" si="38"/>
        <v>Preparation - energy use (1%)</v>
      </c>
      <c r="M38" s="10" t="str">
        <f t="shared" si="38"/>
        <v>---</v>
      </c>
      <c r="N38" s="10" t="str">
        <f t="shared" si="38"/>
        <v>---</v>
      </c>
      <c r="O38" s="10" t="str">
        <f t="shared" si="38"/>
        <v>---</v>
      </c>
      <c r="P38" s="10" t="str">
        <f t="shared" si="38"/>
        <v>---</v>
      </c>
    </row>
    <row r="39" spans="1:16" ht="42" x14ac:dyDescent="0.15">
      <c r="A39" s="4" t="str">
        <f t="shared" si="35"/>
        <v>Climate change - Land Use and LU Change</v>
      </c>
      <c r="B39" s="10" t="str">
        <f t="shared" ref="B39:P39" si="39">IF(C105&gt;$B$33,""&amp;C71&amp;" ("&amp;TEXT(C105,"0%"&amp;")"),"---")</f>
        <v>Feed - Salmonids (94%)</v>
      </c>
      <c r="C39" s="10" t="str">
        <f t="shared" si="39"/>
        <v>Feed - Bass and Sea bream (4%)</v>
      </c>
      <c r="D39" s="10" t="str">
        <f t="shared" si="39"/>
        <v>Juvenile RAS production energy use (3%)</v>
      </c>
      <c r="E39" s="10" t="str">
        <f t="shared" si="39"/>
        <v>---</v>
      </c>
      <c r="F39" s="10" t="str">
        <f t="shared" si="39"/>
        <v>---</v>
      </c>
      <c r="G39" s="10" t="str">
        <f t="shared" si="39"/>
        <v>---</v>
      </c>
      <c r="H39" s="10" t="str">
        <f t="shared" si="39"/>
        <v>---</v>
      </c>
      <c r="I39" s="10" t="str">
        <f t="shared" si="39"/>
        <v>---</v>
      </c>
      <c r="J39" s="10" t="str">
        <f t="shared" si="39"/>
        <v>---</v>
      </c>
      <c r="K39" s="10" t="str">
        <f t="shared" si="39"/>
        <v>---</v>
      </c>
      <c r="L39" s="10" t="str">
        <f t="shared" si="39"/>
        <v>---</v>
      </c>
      <c r="M39" s="10" t="str">
        <f t="shared" si="39"/>
        <v>---</v>
      </c>
      <c r="N39" s="10" t="str">
        <f t="shared" si="39"/>
        <v>---</v>
      </c>
      <c r="O39" s="10" t="str">
        <f t="shared" si="39"/>
        <v>---</v>
      </c>
      <c r="P39" s="10" t="str">
        <f t="shared" si="39"/>
        <v>---</v>
      </c>
    </row>
    <row r="40" spans="1:16" ht="42" x14ac:dyDescent="0.15">
      <c r="A40" s="4" t="str">
        <f t="shared" si="35"/>
        <v>Ecotoxicity, freshwater - part 1</v>
      </c>
      <c r="B40" s="10" t="str">
        <f t="shared" ref="B40:P40" si="40">IF(C106&gt;$B$33,""&amp;C72&amp;" ("&amp;TEXT(C106,"0%"&amp;")"),"---")</f>
        <v>Feed - Salmonids (80%)</v>
      </c>
      <c r="C40" s="10" t="str">
        <f t="shared" si="40"/>
        <v>Feed - Bass and Sea bream (7%)</v>
      </c>
      <c r="D40" s="10" t="str">
        <f t="shared" si="40"/>
        <v>Juvenile RAS production energy use (3%)</v>
      </c>
      <c r="E40" s="10" t="str">
        <f t="shared" si="40"/>
        <v>Farming - vessel operations (3%)</v>
      </c>
      <c r="F40" s="10" t="str">
        <f t="shared" si="40"/>
        <v>Consumer packaging (2%)</v>
      </c>
      <c r="G40" s="10" t="str">
        <f t="shared" si="40"/>
        <v>Farming - energy use farm (1%)</v>
      </c>
      <c r="H40" s="10" t="str">
        <f t="shared" si="40"/>
        <v>Farm equipment (1%)</v>
      </c>
      <c r="I40" s="10" t="str">
        <f t="shared" si="40"/>
        <v>---</v>
      </c>
      <c r="J40" s="10" t="str">
        <f t="shared" si="40"/>
        <v>---</v>
      </c>
      <c r="K40" s="10" t="str">
        <f t="shared" si="40"/>
        <v>---</v>
      </c>
      <c r="L40" s="10" t="str">
        <f t="shared" si="40"/>
        <v>---</v>
      </c>
      <c r="M40" s="10" t="str">
        <f t="shared" si="40"/>
        <v>---</v>
      </c>
      <c r="N40" s="10" t="str">
        <f t="shared" si="40"/>
        <v>---</v>
      </c>
      <c r="O40" s="10" t="str">
        <f t="shared" si="40"/>
        <v>---</v>
      </c>
      <c r="P40" s="10" t="str">
        <f t="shared" si="40"/>
        <v>---</v>
      </c>
    </row>
    <row r="41" spans="1:16" ht="42" x14ac:dyDescent="0.15">
      <c r="A41" s="4" t="str">
        <f t="shared" si="35"/>
        <v>Ecotoxicity, freshwater - part 2</v>
      </c>
      <c r="B41" s="10" t="str">
        <f t="shared" ref="B41:P41" si="41">IF(C107&gt;$B$33,""&amp;C73&amp;" ("&amp;TEXT(C107,"0%"&amp;")"),"---")</f>
        <v>Feed - Salmonids (87%)</v>
      </c>
      <c r="C41" s="10" t="str">
        <f t="shared" si="41"/>
        <v>Feed - Bass and Sea bream (9%)</v>
      </c>
      <c r="D41" s="10" t="str">
        <f t="shared" si="41"/>
        <v>Juvenile RAS production energy use (3%)</v>
      </c>
      <c r="E41" s="10" t="str">
        <f t="shared" si="41"/>
        <v>---</v>
      </c>
      <c r="F41" s="10" t="str">
        <f t="shared" si="41"/>
        <v>---</v>
      </c>
      <c r="G41" s="10" t="str">
        <f t="shared" si="41"/>
        <v>---</v>
      </c>
      <c r="H41" s="10" t="str">
        <f t="shared" si="41"/>
        <v>---</v>
      </c>
      <c r="I41" s="10" t="str">
        <f t="shared" si="41"/>
        <v>---</v>
      </c>
      <c r="J41" s="10" t="str">
        <f t="shared" si="41"/>
        <v>---</v>
      </c>
      <c r="K41" s="10" t="str">
        <f t="shared" si="41"/>
        <v>---</v>
      </c>
      <c r="L41" s="10" t="str">
        <f t="shared" si="41"/>
        <v>---</v>
      </c>
      <c r="M41" s="10" t="str">
        <f t="shared" si="41"/>
        <v>---</v>
      </c>
      <c r="N41" s="10" t="str">
        <f t="shared" si="41"/>
        <v>---</v>
      </c>
      <c r="O41" s="10" t="str">
        <f t="shared" si="41"/>
        <v>---</v>
      </c>
      <c r="P41" s="10" t="str">
        <f t="shared" si="41"/>
        <v>---</v>
      </c>
    </row>
    <row r="42" spans="1:16" ht="28" x14ac:dyDescent="0.15">
      <c r="A42" s="4" t="str">
        <f t="shared" si="35"/>
        <v>Ecotoxicity, freshwater - inorganics</v>
      </c>
      <c r="B42" s="10" t="str">
        <f t="shared" ref="B42:P42" si="42">IF(C108&gt;$B$33,""&amp;C74&amp;" ("&amp;TEXT(C108,"0%"&amp;")"),"---")</f>
        <v>Feed - Salmonids (47%)</v>
      </c>
      <c r="C42" s="10" t="str">
        <f t="shared" si="42"/>
        <v>Farming - vessel operations (13%)</v>
      </c>
      <c r="D42" s="10" t="str">
        <f t="shared" si="42"/>
        <v>Feed - Bass and Sea bream (12%)</v>
      </c>
      <c r="E42" s="10" t="str">
        <f t="shared" si="42"/>
        <v>Consumer packaging (9%)</v>
      </c>
      <c r="F42" s="10" t="str">
        <f t="shared" si="42"/>
        <v>Farming - energy use farm (5%)</v>
      </c>
      <c r="G42" s="10" t="str">
        <f t="shared" si="42"/>
        <v>Packaging used in distribution (4%)</v>
      </c>
      <c r="H42" s="10" t="str">
        <f t="shared" si="42"/>
        <v>Juvenile RAS production energy use (3%)</v>
      </c>
      <c r="I42" s="10" t="str">
        <f t="shared" si="42"/>
        <v>Farm equipment (2%)</v>
      </c>
      <c r="J42" s="10" t="str">
        <f t="shared" si="42"/>
        <v>Farming - medical treatment (2%)</v>
      </c>
      <c r="K42" s="10" t="str">
        <f t="shared" si="42"/>
        <v>---</v>
      </c>
      <c r="L42" s="10" t="str">
        <f t="shared" si="42"/>
        <v>---</v>
      </c>
      <c r="M42" s="10" t="str">
        <f t="shared" si="42"/>
        <v>---</v>
      </c>
      <c r="N42" s="10" t="str">
        <f t="shared" si="42"/>
        <v>---</v>
      </c>
      <c r="O42" s="10" t="str">
        <f t="shared" si="42"/>
        <v>---</v>
      </c>
      <c r="P42" s="10" t="str">
        <f t="shared" si="42"/>
        <v>---</v>
      </c>
    </row>
    <row r="43" spans="1:16" ht="28" x14ac:dyDescent="0.15">
      <c r="A43" s="4" t="str">
        <f t="shared" si="35"/>
        <v>Ecotoxicity, freshwater - metals</v>
      </c>
      <c r="B43" s="10" t="str">
        <f t="shared" ref="B43:P43" si="43">IF(C109&gt;$B$33,""&amp;C75&amp;" ("&amp;TEXT(C109,"0%"&amp;")"),"---")</f>
        <v>Feed - Bass and Sea bream (50%)</v>
      </c>
      <c r="C43" s="10" t="str">
        <f t="shared" si="43"/>
        <v>Feed - Salmonids (38%)</v>
      </c>
      <c r="D43" s="10" t="str">
        <f t="shared" si="43"/>
        <v>Farm equipment (3%)</v>
      </c>
      <c r="E43" s="10" t="str">
        <f t="shared" si="43"/>
        <v>Juvenile RAS production energy use (3%)</v>
      </c>
      <c r="F43" s="10" t="str">
        <f t="shared" si="43"/>
        <v>Juvenile production bass and sea bream (1%)</v>
      </c>
      <c r="G43" s="10" t="str">
        <f t="shared" si="43"/>
        <v>---</v>
      </c>
      <c r="H43" s="10" t="str">
        <f t="shared" si="43"/>
        <v>---</v>
      </c>
      <c r="I43" s="10" t="str">
        <f t="shared" si="43"/>
        <v>---</v>
      </c>
      <c r="J43" s="10" t="str">
        <f t="shared" si="43"/>
        <v>---</v>
      </c>
      <c r="K43" s="10" t="str">
        <f t="shared" si="43"/>
        <v>---</v>
      </c>
      <c r="L43" s="10" t="str">
        <f t="shared" si="43"/>
        <v>---</v>
      </c>
      <c r="M43" s="10" t="str">
        <f t="shared" si="43"/>
        <v>---</v>
      </c>
      <c r="N43" s="10" t="str">
        <f t="shared" si="43"/>
        <v>---</v>
      </c>
      <c r="O43" s="10" t="str">
        <f t="shared" si="43"/>
        <v>---</v>
      </c>
      <c r="P43" s="10" t="str">
        <f t="shared" si="43"/>
        <v>---</v>
      </c>
    </row>
    <row r="44" spans="1:16" ht="28" x14ac:dyDescent="0.15">
      <c r="A44" s="4" t="str">
        <f t="shared" si="35"/>
        <v>Ecotoxicity, freshwater - organics</v>
      </c>
      <c r="B44" s="10" t="str">
        <f t="shared" ref="B44:P44" si="44">IF(C110&gt;$B$33,""&amp;C76&amp;" ("&amp;TEXT(C110,"0%"&amp;")"),"---")</f>
        <v>Feed - Salmonids (97%)</v>
      </c>
      <c r="C44" s="10" t="str">
        <f t="shared" si="44"/>
        <v>Juvenile RAS production energy use (3%)</v>
      </c>
      <c r="D44" s="10" t="str">
        <f t="shared" si="44"/>
        <v>---</v>
      </c>
      <c r="E44" s="10" t="str">
        <f t="shared" si="44"/>
        <v>---</v>
      </c>
      <c r="F44" s="10" t="str">
        <f t="shared" si="44"/>
        <v>---</v>
      </c>
      <c r="G44" s="10" t="str">
        <f t="shared" si="44"/>
        <v>---</v>
      </c>
      <c r="H44" s="10" t="str">
        <f t="shared" si="44"/>
        <v>---</v>
      </c>
      <c r="I44" s="10" t="str">
        <f t="shared" si="44"/>
        <v>---</v>
      </c>
      <c r="J44" s="10" t="str">
        <f t="shared" si="44"/>
        <v>---</v>
      </c>
      <c r="K44" s="10" t="str">
        <f t="shared" si="44"/>
        <v>---</v>
      </c>
      <c r="L44" s="10" t="str">
        <f t="shared" si="44"/>
        <v>---</v>
      </c>
      <c r="M44" s="10" t="str">
        <f t="shared" si="44"/>
        <v>---</v>
      </c>
      <c r="N44" s="10" t="str">
        <f t="shared" si="44"/>
        <v>---</v>
      </c>
      <c r="O44" s="10" t="str">
        <f t="shared" si="44"/>
        <v>---</v>
      </c>
      <c r="P44" s="10" t="str">
        <f t="shared" si="44"/>
        <v>---</v>
      </c>
    </row>
    <row r="45" spans="1:16" ht="28" x14ac:dyDescent="0.15">
      <c r="A45" s="4" t="str">
        <f t="shared" si="35"/>
        <v>Particulate Matter</v>
      </c>
      <c r="B45" s="10" t="str">
        <f t="shared" ref="B45:P45" si="45">IF(C111&gt;$B$33,""&amp;C77&amp;" ("&amp;TEXT(C111,"0%"&amp;")"),"---")</f>
        <v>Feed - Salmonids (47%)</v>
      </c>
      <c r="C45" s="10" t="str">
        <f t="shared" si="45"/>
        <v>Farming - vessel operations (20%)</v>
      </c>
      <c r="D45" s="10" t="str">
        <f t="shared" si="45"/>
        <v>Feed - Bass and Sea bream (15%)</v>
      </c>
      <c r="E45" s="10" t="str">
        <f t="shared" si="45"/>
        <v>Farming - energy use farm (8%)</v>
      </c>
      <c r="F45" s="10" t="str">
        <f t="shared" si="45"/>
        <v>Juvenile RAS production energy use (2%)</v>
      </c>
      <c r="G45" s="10" t="str">
        <f t="shared" si="45"/>
        <v>Consumer packaging (2%)</v>
      </c>
      <c r="H45" s="10" t="str">
        <f t="shared" si="45"/>
        <v>Farm equipment (2%)</v>
      </c>
      <c r="I45" s="10" t="str">
        <f t="shared" si="45"/>
        <v>---</v>
      </c>
      <c r="J45" s="10" t="str">
        <f t="shared" si="45"/>
        <v>---</v>
      </c>
      <c r="K45" s="10" t="str">
        <f t="shared" si="45"/>
        <v>---</v>
      </c>
      <c r="L45" s="10" t="str">
        <f t="shared" si="45"/>
        <v>---</v>
      </c>
      <c r="M45" s="10" t="str">
        <f t="shared" si="45"/>
        <v>---</v>
      </c>
      <c r="N45" s="10" t="str">
        <f t="shared" si="45"/>
        <v>---</v>
      </c>
      <c r="O45" s="10" t="str">
        <f t="shared" si="45"/>
        <v>---</v>
      </c>
      <c r="P45" s="10" t="str">
        <f t="shared" si="45"/>
        <v>---</v>
      </c>
    </row>
    <row r="46" spans="1:16" ht="28" x14ac:dyDescent="0.15">
      <c r="A46" s="4" t="str">
        <f t="shared" si="35"/>
        <v>Eutrophication, marine</v>
      </c>
      <c r="B46" s="10" t="str">
        <f t="shared" ref="B46:P46" si="46">IF(C112&gt;$B$33,""&amp;C78&amp;" ("&amp;TEXT(C112,"0%"&amp;")"),"---")</f>
        <v>Farming - emissions from feeding (43%)</v>
      </c>
      <c r="C46" s="10" t="str">
        <f t="shared" si="46"/>
        <v>Farming bass and sea bream (40%)</v>
      </c>
      <c r="D46" s="10" t="str">
        <f t="shared" si="46"/>
        <v>Feed - Salmonids (12%)</v>
      </c>
      <c r="E46" s="10" t="str">
        <f t="shared" si="46"/>
        <v>Feed - Bass and Sea bream (2%)</v>
      </c>
      <c r="F46" s="10" t="str">
        <f t="shared" si="46"/>
        <v>Farming - vessel operations (1%)</v>
      </c>
      <c r="G46" s="10" t="str">
        <f t="shared" si="46"/>
        <v>---</v>
      </c>
      <c r="H46" s="10" t="str">
        <f t="shared" si="46"/>
        <v>---</v>
      </c>
      <c r="I46" s="10" t="str">
        <f t="shared" si="46"/>
        <v>---</v>
      </c>
      <c r="J46" s="10" t="str">
        <f t="shared" si="46"/>
        <v>---</v>
      </c>
      <c r="K46" s="10" t="str">
        <f t="shared" si="46"/>
        <v>---</v>
      </c>
      <c r="L46" s="10" t="str">
        <f t="shared" si="46"/>
        <v>---</v>
      </c>
      <c r="M46" s="10" t="str">
        <f t="shared" si="46"/>
        <v>---</v>
      </c>
      <c r="N46" s="10" t="str">
        <f t="shared" si="46"/>
        <v>---</v>
      </c>
      <c r="O46" s="10" t="str">
        <f t="shared" si="46"/>
        <v>---</v>
      </c>
      <c r="P46" s="10" t="str">
        <f t="shared" si="46"/>
        <v>---</v>
      </c>
    </row>
    <row r="47" spans="1:16" ht="42" x14ac:dyDescent="0.15">
      <c r="A47" s="4" t="str">
        <f t="shared" si="35"/>
        <v>Eutrophication, freshwater</v>
      </c>
      <c r="B47" s="10" t="str">
        <f t="shared" ref="B47:P47" si="47">IF(C113&gt;$B$33,""&amp;C79&amp;" ("&amp;TEXT(C113,"0%"&amp;")"),"---")</f>
        <v>Feed - Salmonids (79%)</v>
      </c>
      <c r="C47" s="10" t="str">
        <f t="shared" si="47"/>
        <v>Feed - Bass and Sea bream (15%)</v>
      </c>
      <c r="D47" s="10" t="str">
        <f t="shared" si="47"/>
        <v>Juvenile RAS production energy use (2%)</v>
      </c>
      <c r="E47" s="10" t="str">
        <f t="shared" si="47"/>
        <v>---</v>
      </c>
      <c r="F47" s="10" t="str">
        <f t="shared" si="47"/>
        <v>---</v>
      </c>
      <c r="G47" s="10" t="str">
        <f t="shared" si="47"/>
        <v>---</v>
      </c>
      <c r="H47" s="10" t="str">
        <f t="shared" si="47"/>
        <v>---</v>
      </c>
      <c r="I47" s="10" t="str">
        <f t="shared" si="47"/>
        <v>---</v>
      </c>
      <c r="J47" s="10" t="str">
        <f t="shared" si="47"/>
        <v>---</v>
      </c>
      <c r="K47" s="10" t="str">
        <f t="shared" si="47"/>
        <v>---</v>
      </c>
      <c r="L47" s="10" t="str">
        <f t="shared" si="47"/>
        <v>---</v>
      </c>
      <c r="M47" s="10" t="str">
        <f t="shared" si="47"/>
        <v>---</v>
      </c>
      <c r="N47" s="10" t="str">
        <f t="shared" si="47"/>
        <v>---</v>
      </c>
      <c r="O47" s="10" t="str">
        <f t="shared" si="47"/>
        <v>---</v>
      </c>
      <c r="P47" s="10" t="str">
        <f t="shared" si="47"/>
        <v>---</v>
      </c>
    </row>
    <row r="48" spans="1:16" ht="28" x14ac:dyDescent="0.15">
      <c r="A48" s="4" t="str">
        <f t="shared" si="35"/>
        <v>Eutrophication, terrestrial</v>
      </c>
      <c r="B48" s="10" t="str">
        <f t="shared" ref="B48:P48" si="48">IF(C114&gt;$B$33,""&amp;C80&amp;" ("&amp;TEXT(C114,"0%"&amp;")"),"---")</f>
        <v>Feed - Salmonids (58%)</v>
      </c>
      <c r="C48" s="10" t="str">
        <f t="shared" si="48"/>
        <v>Feed - Bass and Sea bream (15%)</v>
      </c>
      <c r="D48" s="10" t="str">
        <f t="shared" si="48"/>
        <v>Farming - vessel operations (14%)</v>
      </c>
      <c r="E48" s="10" t="str">
        <f t="shared" si="48"/>
        <v>Farming - energy use farm (6%)</v>
      </c>
      <c r="F48" s="10" t="str">
        <f t="shared" si="48"/>
        <v>Juvenile RAS production energy use (2%)</v>
      </c>
      <c r="G48" s="10" t="str">
        <f t="shared" si="48"/>
        <v>Consumer packaging (1%)</v>
      </c>
      <c r="H48" s="10" t="str">
        <f t="shared" si="48"/>
        <v>---</v>
      </c>
      <c r="I48" s="10" t="str">
        <f t="shared" si="48"/>
        <v>---</v>
      </c>
      <c r="J48" s="10" t="str">
        <f t="shared" si="48"/>
        <v>---</v>
      </c>
      <c r="K48" s="10" t="str">
        <f t="shared" si="48"/>
        <v>---</v>
      </c>
      <c r="L48" s="10" t="str">
        <f t="shared" si="48"/>
        <v>---</v>
      </c>
      <c r="M48" s="10" t="str">
        <f t="shared" si="48"/>
        <v>---</v>
      </c>
      <c r="N48" s="10" t="str">
        <f t="shared" si="48"/>
        <v>---</v>
      </c>
      <c r="O48" s="10" t="str">
        <f t="shared" si="48"/>
        <v>---</v>
      </c>
      <c r="P48" s="10" t="str">
        <f t="shared" si="48"/>
        <v>---</v>
      </c>
    </row>
    <row r="49" spans="1:16" ht="28" x14ac:dyDescent="0.15">
      <c r="A49" s="4" t="str">
        <f t="shared" si="35"/>
        <v>Human toxicity, cancer</v>
      </c>
      <c r="B49" s="10" t="str">
        <f t="shared" ref="B49:P49" si="49">IF(C115&gt;$B$33,""&amp;C81&amp;" ("&amp;TEXT(C115,"0%"&amp;")"),"---")</f>
        <v>Feed - Salmonids (69%)</v>
      </c>
      <c r="C49" s="10" t="str">
        <f t="shared" si="49"/>
        <v>Feed - Bass and Sea bream (10%)</v>
      </c>
      <c r="D49" s="10" t="str">
        <f t="shared" si="49"/>
        <v>Consumer packaging (5%)</v>
      </c>
      <c r="E49" s="10" t="str">
        <f t="shared" si="49"/>
        <v>Farm equipment (4%)</v>
      </c>
      <c r="F49" s="10" t="str">
        <f t="shared" si="49"/>
        <v>Consumer preparation (4%)</v>
      </c>
      <c r="G49" s="10" t="str">
        <f t="shared" si="49"/>
        <v>Juvenile RAS production energy use (3%)</v>
      </c>
      <c r="H49" s="10" t="str">
        <f t="shared" si="49"/>
        <v>Farming - vessel operations (2%)</v>
      </c>
      <c r="I49" s="10" t="str">
        <f t="shared" si="49"/>
        <v>---</v>
      </c>
      <c r="J49" s="10" t="str">
        <f t="shared" si="49"/>
        <v>---</v>
      </c>
      <c r="K49" s="10" t="str">
        <f t="shared" si="49"/>
        <v>---</v>
      </c>
      <c r="L49" s="10" t="str">
        <f t="shared" si="49"/>
        <v>---</v>
      </c>
      <c r="M49" s="10" t="str">
        <f t="shared" si="49"/>
        <v>---</v>
      </c>
      <c r="N49" s="10" t="str">
        <f t="shared" si="49"/>
        <v>---</v>
      </c>
      <c r="O49" s="10" t="str">
        <f t="shared" si="49"/>
        <v>---</v>
      </c>
      <c r="P49" s="10" t="str">
        <f t="shared" si="49"/>
        <v>---</v>
      </c>
    </row>
    <row r="50" spans="1:16" ht="28" x14ac:dyDescent="0.15">
      <c r="A50" s="4" t="str">
        <f t="shared" si="35"/>
        <v>Human toxicity, cancer - inorganics</v>
      </c>
      <c r="B50" s="10" t="str">
        <f t="shared" ref="B50:P50" si="50">IF(C116&gt;$B$33,""&amp;C82&amp;" ("&amp;TEXT(C116,"0%"&amp;")"),"---")</f>
        <v>Feed - Salmonids (96%)</v>
      </c>
      <c r="C50" s="10" t="str">
        <f t="shared" si="50"/>
        <v>Juvenile RAS production energy use (3%)</v>
      </c>
      <c r="D50" s="10" t="str">
        <f t="shared" si="50"/>
        <v>---</v>
      </c>
      <c r="E50" s="10" t="str">
        <f t="shared" si="50"/>
        <v>---</v>
      </c>
      <c r="F50" s="10" t="str">
        <f t="shared" si="50"/>
        <v>---</v>
      </c>
      <c r="G50" s="10" t="str">
        <f t="shared" si="50"/>
        <v>---</v>
      </c>
      <c r="H50" s="10" t="str">
        <f t="shared" si="50"/>
        <v>---</v>
      </c>
      <c r="I50" s="10" t="str">
        <f t="shared" si="50"/>
        <v>---</v>
      </c>
      <c r="J50" s="10" t="str">
        <f t="shared" si="50"/>
        <v>---</v>
      </c>
      <c r="K50" s="10" t="str">
        <f t="shared" si="50"/>
        <v>---</v>
      </c>
      <c r="L50" s="10" t="str">
        <f t="shared" si="50"/>
        <v>---</v>
      </c>
      <c r="M50" s="10" t="str">
        <f t="shared" si="50"/>
        <v>---</v>
      </c>
      <c r="N50" s="10" t="str">
        <f t="shared" si="50"/>
        <v>---</v>
      </c>
      <c r="O50" s="10" t="str">
        <f t="shared" si="50"/>
        <v>---</v>
      </c>
      <c r="P50" s="10" t="str">
        <f t="shared" si="50"/>
        <v>---</v>
      </c>
    </row>
    <row r="51" spans="1:16" ht="28" x14ac:dyDescent="0.15">
      <c r="A51" s="4" t="str">
        <f t="shared" si="35"/>
        <v>Human toxicity, cancer - metals</v>
      </c>
      <c r="B51" s="10" t="str">
        <f t="shared" ref="B51:P51" si="51">IF(C117&gt;$B$33,""&amp;C83&amp;" ("&amp;TEXT(C117,"0%"&amp;")"),"---")</f>
        <v>Feed - Salmonids (76%)</v>
      </c>
      <c r="C51" s="10" t="str">
        <f t="shared" si="51"/>
        <v>Feed - Bass and Sea bream (8%)</v>
      </c>
      <c r="D51" s="10" t="str">
        <f t="shared" si="51"/>
        <v>Consumer preparation (4%)</v>
      </c>
      <c r="E51" s="10" t="str">
        <f t="shared" si="51"/>
        <v>Farm equipment (3%)</v>
      </c>
      <c r="F51" s="10" t="str">
        <f t="shared" si="51"/>
        <v>Juvenile RAS production energy use (2%)</v>
      </c>
      <c r="G51" s="10" t="str">
        <f t="shared" si="51"/>
        <v>Farming - vessel operations (2%)</v>
      </c>
      <c r="H51" s="10" t="str">
        <f t="shared" si="51"/>
        <v>Consumer packaging (2%)</v>
      </c>
      <c r="I51" s="10" t="str">
        <f t="shared" si="51"/>
        <v>---</v>
      </c>
      <c r="J51" s="10" t="str">
        <f t="shared" si="51"/>
        <v>---</v>
      </c>
      <c r="K51" s="10" t="str">
        <f t="shared" si="51"/>
        <v>---</v>
      </c>
      <c r="L51" s="10" t="str">
        <f t="shared" si="51"/>
        <v>---</v>
      </c>
      <c r="M51" s="10" t="str">
        <f t="shared" si="51"/>
        <v>---</v>
      </c>
      <c r="N51" s="10" t="str">
        <f t="shared" si="51"/>
        <v>---</v>
      </c>
      <c r="O51" s="10" t="str">
        <f t="shared" si="51"/>
        <v>---</v>
      </c>
      <c r="P51" s="10" t="str">
        <f t="shared" si="51"/>
        <v>---</v>
      </c>
    </row>
    <row r="52" spans="1:16" ht="28" x14ac:dyDescent="0.15">
      <c r="A52" s="4" t="str">
        <f t="shared" si="35"/>
        <v>Human toxicity, cancer - organics</v>
      </c>
      <c r="B52" s="10" t="str">
        <f t="shared" ref="B52:P52" si="52">IF(C118&gt;$B$33,""&amp;C84&amp;" ("&amp;TEXT(C118,"0%"&amp;")"),"---")</f>
        <v>Feed - Salmonids (44%)</v>
      </c>
      <c r="C52" s="10" t="str">
        <f t="shared" si="52"/>
        <v>Consumer packaging (18%)</v>
      </c>
      <c r="D52" s="10" t="str">
        <f t="shared" si="52"/>
        <v>Feed - Bass and Sea bream (18%)</v>
      </c>
      <c r="E52" s="10" t="str">
        <f t="shared" si="52"/>
        <v>Farm equipment (5%)</v>
      </c>
      <c r="F52" s="10" t="str">
        <f t="shared" si="52"/>
        <v>Juvenile RAS production energy use (4%)</v>
      </c>
      <c r="G52" s="10" t="str">
        <f t="shared" si="52"/>
        <v>Juvenile production bass and sea bream (2%)</v>
      </c>
      <c r="H52" s="10" t="str">
        <f t="shared" si="52"/>
        <v>Juvenile production equipment (2%)</v>
      </c>
      <c r="I52" s="10" t="str">
        <f t="shared" si="52"/>
        <v>Consumer preparation (1%)</v>
      </c>
      <c r="J52" s="10" t="str">
        <f t="shared" si="52"/>
        <v>Farming - vessel operations (1%)</v>
      </c>
      <c r="K52" s="10" t="str">
        <f t="shared" si="52"/>
        <v>---</v>
      </c>
      <c r="L52" s="10" t="str">
        <f t="shared" si="52"/>
        <v>---</v>
      </c>
      <c r="M52" s="10" t="str">
        <f t="shared" si="52"/>
        <v>---</v>
      </c>
      <c r="N52" s="10" t="str">
        <f t="shared" si="52"/>
        <v>---</v>
      </c>
      <c r="O52" s="10" t="str">
        <f t="shared" si="52"/>
        <v>---</v>
      </c>
      <c r="P52" s="10" t="str">
        <f t="shared" si="52"/>
        <v>---</v>
      </c>
    </row>
    <row r="53" spans="1:16" ht="28" x14ac:dyDescent="0.15">
      <c r="A53" s="4" t="str">
        <f t="shared" si="35"/>
        <v>Human toxicity, non-cancer</v>
      </c>
      <c r="B53" s="10" t="str">
        <f t="shared" ref="B53:P53" si="53">IF(C119&gt;$B$33,""&amp;C85&amp;" ("&amp;TEXT(C119,"0%"&amp;")"),"---")</f>
        <v>Feed - Salmonids (58%)</v>
      </c>
      <c r="C53" s="10" t="str">
        <f t="shared" si="53"/>
        <v>Farming bass and sea bream (14%)</v>
      </c>
      <c r="D53" s="10" t="str">
        <f t="shared" si="53"/>
        <v>Feed - Bass and Sea bream (11%)</v>
      </c>
      <c r="E53" s="10" t="str">
        <f t="shared" si="53"/>
        <v>Consumer preparation (8%)</v>
      </c>
      <c r="F53" s="10" t="str">
        <f t="shared" si="53"/>
        <v>Farming - vessel operations (3%)</v>
      </c>
      <c r="G53" s="10" t="str">
        <f t="shared" si="53"/>
        <v>Consumer packaging (2%)</v>
      </c>
      <c r="H53" s="10" t="str">
        <f t="shared" si="53"/>
        <v>Juvenile RAS production energy use (2%)</v>
      </c>
      <c r="I53" s="10" t="str">
        <f t="shared" si="53"/>
        <v>Farming - energy use farm (1%)</v>
      </c>
      <c r="J53" s="10" t="str">
        <f t="shared" si="53"/>
        <v>---</v>
      </c>
      <c r="K53" s="10" t="str">
        <f t="shared" si="53"/>
        <v>---</v>
      </c>
      <c r="L53" s="10" t="str">
        <f t="shared" si="53"/>
        <v>---</v>
      </c>
      <c r="M53" s="10" t="str">
        <f t="shared" si="53"/>
        <v>---</v>
      </c>
      <c r="N53" s="10" t="str">
        <f t="shared" si="53"/>
        <v>---</v>
      </c>
      <c r="O53" s="10" t="str">
        <f t="shared" si="53"/>
        <v>---</v>
      </c>
      <c r="P53" s="10" t="str">
        <f t="shared" si="53"/>
        <v>---</v>
      </c>
    </row>
    <row r="54" spans="1:16" ht="28" x14ac:dyDescent="0.15">
      <c r="A54" s="4" t="str">
        <f t="shared" si="35"/>
        <v>Human toxicity, non-cancer - inorganics</v>
      </c>
      <c r="B54" s="10" t="str">
        <f t="shared" ref="B54:P54" si="54">IF(C120&gt;$B$33,""&amp;C86&amp;" ("&amp;TEXT(C120,"0%"&amp;")"),"---")</f>
        <v>Feed - Salmonids (47%)</v>
      </c>
      <c r="C54" s="10" t="str">
        <f t="shared" si="54"/>
        <v>Feed - Bass and Sea bream (17%)</v>
      </c>
      <c r="D54" s="10" t="str">
        <f t="shared" si="54"/>
        <v>Farming - vessel operations (14%)</v>
      </c>
      <c r="E54" s="10" t="str">
        <f t="shared" si="54"/>
        <v>Farming - energy use farm (6%)</v>
      </c>
      <c r="F54" s="10" t="str">
        <f t="shared" si="54"/>
        <v>Juvenile RAS production energy use (4%)</v>
      </c>
      <c r="G54" s="10" t="str">
        <f t="shared" si="54"/>
        <v>Consumer packaging (4%)</v>
      </c>
      <c r="H54" s="10" t="str">
        <f t="shared" si="54"/>
        <v>Farm equipment (2%)</v>
      </c>
      <c r="I54" s="10" t="str">
        <f t="shared" si="54"/>
        <v>Packaging used in distribution (1%)</v>
      </c>
      <c r="J54" s="10" t="str">
        <f t="shared" si="54"/>
        <v>---</v>
      </c>
      <c r="K54" s="10" t="str">
        <f t="shared" si="54"/>
        <v>---</v>
      </c>
      <c r="L54" s="10" t="str">
        <f t="shared" si="54"/>
        <v>---</v>
      </c>
      <c r="M54" s="10" t="str">
        <f t="shared" si="54"/>
        <v>---</v>
      </c>
      <c r="N54" s="10" t="str">
        <f t="shared" si="54"/>
        <v>---</v>
      </c>
      <c r="O54" s="10" t="str">
        <f t="shared" si="54"/>
        <v>---</v>
      </c>
      <c r="P54" s="10" t="str">
        <f t="shared" si="54"/>
        <v>---</v>
      </c>
    </row>
    <row r="55" spans="1:16" ht="28" x14ac:dyDescent="0.15">
      <c r="A55" s="4" t="str">
        <f t="shared" si="35"/>
        <v>Human toxicity, non-cancer - metals</v>
      </c>
      <c r="B55" s="10" t="str">
        <f t="shared" ref="B55:P55" si="55">IF(C121&gt;$B$33,""&amp;C87&amp;" ("&amp;TEXT(C121,"0%"&amp;")"),"---")</f>
        <v>Feed - Salmonids (65%)</v>
      </c>
      <c r="C55" s="10" t="str">
        <f t="shared" si="55"/>
        <v>Feed - Bass and Sea bream (13%)</v>
      </c>
      <c r="D55" s="10" t="str">
        <f t="shared" si="55"/>
        <v>Consumer preparation (11%)</v>
      </c>
      <c r="E55" s="10" t="str">
        <f t="shared" si="55"/>
        <v>Consumer packaging (3%)</v>
      </c>
      <c r="F55" s="10" t="str">
        <f t="shared" si="55"/>
        <v>Juvenile RAS production energy use (2%)</v>
      </c>
      <c r="G55" s="10" t="str">
        <f t="shared" si="55"/>
        <v>Farming - vessel operations (2%)</v>
      </c>
      <c r="H55" s="10" t="str">
        <f t="shared" si="55"/>
        <v>---</v>
      </c>
      <c r="I55" s="10" t="str">
        <f t="shared" si="55"/>
        <v>---</v>
      </c>
      <c r="J55" s="10" t="str">
        <f t="shared" si="55"/>
        <v>---</v>
      </c>
      <c r="K55" s="10" t="str">
        <f t="shared" si="55"/>
        <v>---</v>
      </c>
      <c r="L55" s="10" t="str">
        <f t="shared" si="55"/>
        <v>---</v>
      </c>
      <c r="M55" s="10" t="str">
        <f t="shared" si="55"/>
        <v>---</v>
      </c>
      <c r="N55" s="10" t="str">
        <f t="shared" si="55"/>
        <v>---</v>
      </c>
      <c r="O55" s="10" t="str">
        <f t="shared" si="55"/>
        <v>---</v>
      </c>
      <c r="P55" s="10" t="str">
        <f t="shared" si="55"/>
        <v>---</v>
      </c>
    </row>
    <row r="56" spans="1:16" ht="42" x14ac:dyDescent="0.15">
      <c r="A56" s="4" t="str">
        <f t="shared" si="35"/>
        <v>Human toxicity, non-cancer - organics</v>
      </c>
      <c r="B56" s="10" t="str">
        <f t="shared" ref="B56:P56" si="56">IF(C122&gt;$B$33,""&amp;C88&amp;" ("&amp;TEXT(C122,"0%"&amp;")"),"---")</f>
        <v>Farming bass and sea bream (55%)</v>
      </c>
      <c r="C56" s="10" t="str">
        <f t="shared" si="56"/>
        <v>Feed - Salmonids (42%)</v>
      </c>
      <c r="D56" s="10" t="str">
        <f t="shared" si="56"/>
        <v>Juvenile RAS production energy use (1%)</v>
      </c>
      <c r="E56" s="10" t="str">
        <f t="shared" si="56"/>
        <v>Feed - Bass and Sea bream (1%)</v>
      </c>
      <c r="F56" s="10" t="str">
        <f t="shared" si="56"/>
        <v>---</v>
      </c>
      <c r="G56" s="10" t="str">
        <f t="shared" si="56"/>
        <v>---</v>
      </c>
      <c r="H56" s="10" t="str">
        <f t="shared" si="56"/>
        <v>---</v>
      </c>
      <c r="I56" s="10" t="str">
        <f t="shared" si="56"/>
        <v>---</v>
      </c>
      <c r="J56" s="10" t="str">
        <f t="shared" si="56"/>
        <v>---</v>
      </c>
      <c r="K56" s="10" t="str">
        <f t="shared" si="56"/>
        <v>---</v>
      </c>
      <c r="L56" s="10" t="str">
        <f t="shared" si="56"/>
        <v>---</v>
      </c>
      <c r="M56" s="10" t="str">
        <f t="shared" si="56"/>
        <v>---</v>
      </c>
      <c r="N56" s="10" t="str">
        <f t="shared" si="56"/>
        <v>---</v>
      </c>
      <c r="O56" s="10" t="str">
        <f t="shared" si="56"/>
        <v>---</v>
      </c>
      <c r="P56" s="10" t="str">
        <f t="shared" si="56"/>
        <v>---</v>
      </c>
    </row>
    <row r="57" spans="1:16" ht="42" x14ac:dyDescent="0.15">
      <c r="A57" s="4" t="str">
        <f t="shared" si="35"/>
        <v>Ionising radiation</v>
      </c>
      <c r="B57" s="10" t="str">
        <f t="shared" ref="B57:P57" si="57">IF(C123&gt;$B$33,""&amp;C89&amp;" ("&amp;TEXT(C123,"0%"&amp;")"),"---")</f>
        <v>Feed - Salmonids (46%)</v>
      </c>
      <c r="C57" s="10" t="str">
        <f t="shared" si="57"/>
        <v>Feed - Bass and Sea bream (14%)</v>
      </c>
      <c r="D57" s="10" t="str">
        <f t="shared" si="57"/>
        <v>Juvenile production bass and sea bream (12%)</v>
      </c>
      <c r="E57" s="10" t="str">
        <f t="shared" si="57"/>
        <v>Juvenile RAS production energy use (10%)</v>
      </c>
      <c r="F57" s="10" t="str">
        <f t="shared" si="57"/>
        <v>Consumer packaging (5%)</v>
      </c>
      <c r="G57" s="10" t="str">
        <f t="shared" si="57"/>
        <v>Preparation - energy use (4%)</v>
      </c>
      <c r="H57" s="10" t="str">
        <f t="shared" si="57"/>
        <v>Consumer preparation (3%)</v>
      </c>
      <c r="I57" s="10" t="str">
        <f t="shared" si="57"/>
        <v>Farm equipment (2%)</v>
      </c>
      <c r="J57" s="10" t="str">
        <f t="shared" si="57"/>
        <v>Retail (2%)</v>
      </c>
      <c r="K57" s="10" t="str">
        <f t="shared" si="57"/>
        <v>---</v>
      </c>
      <c r="L57" s="10" t="str">
        <f t="shared" si="57"/>
        <v>---</v>
      </c>
      <c r="M57" s="10" t="str">
        <f t="shared" si="57"/>
        <v>---</v>
      </c>
      <c r="N57" s="10" t="str">
        <f t="shared" si="57"/>
        <v>---</v>
      </c>
      <c r="O57" s="10" t="str">
        <f t="shared" si="57"/>
        <v>---</v>
      </c>
      <c r="P57" s="10" t="str">
        <f t="shared" si="57"/>
        <v>---</v>
      </c>
    </row>
    <row r="58" spans="1:16" ht="42" x14ac:dyDescent="0.15">
      <c r="A58" s="4" t="str">
        <f t="shared" si="35"/>
        <v>Land use</v>
      </c>
      <c r="B58" s="10" t="str">
        <f t="shared" ref="B58:P58" si="58">IF(C124&gt;$B$33,""&amp;C90&amp;" ("&amp;TEXT(C124,"0%"&amp;")"),"---")</f>
        <v>Feed - Salmonids (82%)</v>
      </c>
      <c r="C58" s="10" t="str">
        <f t="shared" si="58"/>
        <v>Feed - Bass and Sea bream (12%)</v>
      </c>
      <c r="D58" s="10" t="str">
        <f t="shared" si="58"/>
        <v>Juvenile RAS production energy use (2%)</v>
      </c>
      <c r="E58" s="10" t="str">
        <f t="shared" si="58"/>
        <v>Consumer preparation (1%)</v>
      </c>
      <c r="F58" s="10" t="str">
        <f t="shared" si="58"/>
        <v>Farming - vessel operations (1%)</v>
      </c>
      <c r="G58" s="10" t="str">
        <f t="shared" si="58"/>
        <v>---</v>
      </c>
      <c r="H58" s="10" t="str">
        <f t="shared" si="58"/>
        <v>---</v>
      </c>
      <c r="I58" s="10" t="str">
        <f t="shared" si="58"/>
        <v>---</v>
      </c>
      <c r="J58" s="10" t="str">
        <f t="shared" si="58"/>
        <v>---</v>
      </c>
      <c r="K58" s="10" t="str">
        <f t="shared" si="58"/>
        <v>---</v>
      </c>
      <c r="L58" s="10" t="str">
        <f t="shared" si="58"/>
        <v>---</v>
      </c>
      <c r="M58" s="10" t="str">
        <f t="shared" si="58"/>
        <v>---</v>
      </c>
      <c r="N58" s="10" t="str">
        <f t="shared" si="58"/>
        <v>---</v>
      </c>
      <c r="O58" s="10" t="str">
        <f t="shared" si="58"/>
        <v>---</v>
      </c>
      <c r="P58" s="10" t="str">
        <f t="shared" si="58"/>
        <v>---</v>
      </c>
    </row>
    <row r="59" spans="1:16" ht="28" x14ac:dyDescent="0.15">
      <c r="A59" s="4" t="str">
        <f t="shared" si="35"/>
        <v>Ozone depletion</v>
      </c>
      <c r="B59" s="10" t="str">
        <f t="shared" ref="B59:P59" si="59">IF(C125&gt;$B$33,""&amp;C91&amp;" ("&amp;TEXT(C125,"0%"&amp;")"),"---")</f>
        <v>Feed - Bass and Sea bream (50%)</v>
      </c>
      <c r="C59" s="10" t="str">
        <f t="shared" si="59"/>
        <v>Feed - Salmonids (36%)</v>
      </c>
      <c r="D59" s="10" t="str">
        <f t="shared" si="59"/>
        <v>Consumer preparation (5%)</v>
      </c>
      <c r="E59" s="10" t="str">
        <f t="shared" si="59"/>
        <v>Juvenile production bass and sea bream (3%)</v>
      </c>
      <c r="F59" s="10" t="str">
        <f t="shared" si="59"/>
        <v>Farming bass and sea bream (3%)</v>
      </c>
      <c r="G59" s="10" t="str">
        <f t="shared" si="59"/>
        <v>Farming - medical treatment (1%)</v>
      </c>
      <c r="H59" s="10" t="str">
        <f t="shared" si="59"/>
        <v>Juvenile RAS production energy use (1%)</v>
      </c>
      <c r="I59" s="10" t="str">
        <f t="shared" si="59"/>
        <v>---</v>
      </c>
      <c r="J59" s="10" t="str">
        <f t="shared" si="59"/>
        <v>---</v>
      </c>
      <c r="K59" s="10" t="str">
        <f t="shared" si="59"/>
        <v>---</v>
      </c>
      <c r="L59" s="10" t="str">
        <f t="shared" si="59"/>
        <v>---</v>
      </c>
      <c r="M59" s="10" t="str">
        <f t="shared" si="59"/>
        <v>---</v>
      </c>
      <c r="N59" s="10" t="str">
        <f t="shared" si="59"/>
        <v>---</v>
      </c>
      <c r="O59" s="10" t="str">
        <f t="shared" si="59"/>
        <v>---</v>
      </c>
      <c r="P59" s="10" t="str">
        <f t="shared" si="59"/>
        <v>---</v>
      </c>
    </row>
    <row r="60" spans="1:16" ht="28" x14ac:dyDescent="0.15">
      <c r="A60" s="4" t="str">
        <f t="shared" si="35"/>
        <v>Photochemical ozone formation</v>
      </c>
      <c r="B60" s="10" t="str">
        <f t="shared" ref="B60:P60" si="60">IF(C126&gt;$B$33,""&amp;C92&amp;" ("&amp;TEXT(C126,"0%"&amp;")"),"---")</f>
        <v>Feed - Salmonids (44%)</v>
      </c>
      <c r="C60" s="10" t="str">
        <f t="shared" si="60"/>
        <v>Feed - Bass and Sea bream (20%)</v>
      </c>
      <c r="D60" s="10" t="str">
        <f t="shared" si="60"/>
        <v>Farming - vessel operations (20%)</v>
      </c>
      <c r="E60" s="10" t="str">
        <f t="shared" si="60"/>
        <v>Farming - energy use farm (8%)</v>
      </c>
      <c r="F60" s="10" t="str">
        <f t="shared" si="60"/>
        <v>Consumer packaging (2%)</v>
      </c>
      <c r="G60" s="10" t="str">
        <f t="shared" si="60"/>
        <v>Juvenile RAS production energy use (2%)</v>
      </c>
      <c r="H60" s="10" t="str">
        <f t="shared" si="60"/>
        <v>---</v>
      </c>
      <c r="I60" s="10" t="str">
        <f t="shared" si="60"/>
        <v>---</v>
      </c>
      <c r="J60" s="10" t="str">
        <f t="shared" si="60"/>
        <v>---</v>
      </c>
      <c r="K60" s="10" t="str">
        <f t="shared" si="60"/>
        <v>---</v>
      </c>
      <c r="L60" s="10" t="str">
        <f t="shared" si="60"/>
        <v>---</v>
      </c>
      <c r="M60" s="10" t="str">
        <f t="shared" si="60"/>
        <v>---</v>
      </c>
      <c r="N60" s="10" t="str">
        <f t="shared" si="60"/>
        <v>---</v>
      </c>
      <c r="O60" s="10" t="str">
        <f t="shared" si="60"/>
        <v>---</v>
      </c>
      <c r="P60" s="10" t="str">
        <f t="shared" si="60"/>
        <v>---</v>
      </c>
    </row>
    <row r="61" spans="1:16" ht="70" x14ac:dyDescent="0.15">
      <c r="A61" s="4" t="str">
        <f t="shared" si="35"/>
        <v>Resource use, fossils</v>
      </c>
      <c r="B61" s="10" t="str">
        <f t="shared" ref="B61:P61" si="61">IF(C127&gt;$B$33,""&amp;C93&amp;" ("&amp;TEXT(C127,"0%"&amp;")"),"---")</f>
        <v>Feed - Salmonids (45%)</v>
      </c>
      <c r="C61" s="10" t="str">
        <f t="shared" si="61"/>
        <v>Consumer packaging (15%)</v>
      </c>
      <c r="D61" s="10" t="str">
        <f t="shared" si="61"/>
        <v>Farming - vessel operations (13%)</v>
      </c>
      <c r="E61" s="10" t="str">
        <f t="shared" si="61"/>
        <v>Juvenile RAS production energy use (7%)</v>
      </c>
      <c r="F61" s="10" t="str">
        <f t="shared" si="61"/>
        <v>Farming - energy use farm (5%)</v>
      </c>
      <c r="G61" s="10" t="str">
        <f t="shared" si="61"/>
        <v>Packaging used in distribution (4%)</v>
      </c>
      <c r="H61" s="10" t="str">
        <f t="shared" si="61"/>
        <v>Farm equipment (4%)</v>
      </c>
      <c r="I61" s="10" t="str">
        <f t="shared" si="61"/>
        <v>Preparation - energy use (2%)</v>
      </c>
      <c r="J61" s="10" t="str">
        <f t="shared" si="61"/>
        <v>Consumer preparation (2%)</v>
      </c>
      <c r="K61" s="10" t="str">
        <f t="shared" si="61"/>
        <v>Farming bass and sea bream (1%)</v>
      </c>
      <c r="L61" s="10" t="str">
        <f t="shared" si="61"/>
        <v>Retail (1%)</v>
      </c>
      <c r="M61" s="10" t="str">
        <f t="shared" si="61"/>
        <v>---</v>
      </c>
      <c r="N61" s="10" t="str">
        <f t="shared" si="61"/>
        <v>---</v>
      </c>
      <c r="O61" s="10" t="str">
        <f t="shared" si="61"/>
        <v>---</v>
      </c>
      <c r="P61" s="10" t="str">
        <f t="shared" si="61"/>
        <v>---</v>
      </c>
    </row>
    <row r="62" spans="1:16" ht="28" x14ac:dyDescent="0.15">
      <c r="A62" s="4" t="str">
        <f t="shared" si="35"/>
        <v>Resource use, minerals and metals</v>
      </c>
      <c r="B62" s="10" t="str">
        <f t="shared" ref="B62:P62" si="62">IF(C128&gt;$B$33,""&amp;C94&amp;" ("&amp;TEXT(C128,"0%"&amp;")"),"---")</f>
        <v>Juvenile production equipment (34%)</v>
      </c>
      <c r="C62" s="10" t="str">
        <f t="shared" si="62"/>
        <v>Farm equipment (28%)</v>
      </c>
      <c r="D62" s="10" t="str">
        <f t="shared" si="62"/>
        <v>Feed - Salmonids (22%)</v>
      </c>
      <c r="E62" s="10" t="str">
        <f t="shared" si="62"/>
        <v>Preparation - equipment and infrastructure (9%)</v>
      </c>
      <c r="F62" s="10" t="str">
        <f t="shared" si="62"/>
        <v>Juvenile RAS production energy use (4%)</v>
      </c>
      <c r="G62" s="10" t="str">
        <f t="shared" si="62"/>
        <v>Feed - Bass and Sea bream (2%)</v>
      </c>
      <c r="H62" s="10" t="str">
        <f t="shared" si="62"/>
        <v>---</v>
      </c>
      <c r="I62" s="10" t="str">
        <f t="shared" si="62"/>
        <v>---</v>
      </c>
      <c r="J62" s="10" t="str">
        <f t="shared" si="62"/>
        <v>---</v>
      </c>
      <c r="K62" s="10" t="str">
        <f t="shared" si="62"/>
        <v>---</v>
      </c>
      <c r="L62" s="10" t="str">
        <f t="shared" si="62"/>
        <v>---</v>
      </c>
      <c r="M62" s="10" t="str">
        <f t="shared" si="62"/>
        <v>---</v>
      </c>
      <c r="N62" s="10" t="str">
        <f t="shared" si="62"/>
        <v>---</v>
      </c>
      <c r="O62" s="10" t="str">
        <f t="shared" si="62"/>
        <v>---</v>
      </c>
      <c r="P62" s="10" t="str">
        <f t="shared" si="62"/>
        <v>---</v>
      </c>
    </row>
    <row r="63" spans="1:16" x14ac:dyDescent="0.15">
      <c r="A63" s="14"/>
      <c r="B63" s="56"/>
      <c r="C63" s="7"/>
      <c r="D63" s="7"/>
      <c r="E63" s="7"/>
      <c r="F63" s="7"/>
      <c r="G63" s="7"/>
    </row>
    <row r="64" spans="1:16" x14ac:dyDescent="0.15">
      <c r="A64" s="14"/>
      <c r="B64" s="56"/>
      <c r="C64" s="7"/>
      <c r="D64" s="7"/>
      <c r="E64" s="7"/>
      <c r="F64" s="7"/>
      <c r="G64" s="7"/>
    </row>
    <row r="66" spans="1:23" x14ac:dyDescent="0.15">
      <c r="A66" s="17" t="s">
        <v>57</v>
      </c>
      <c r="B66" s="46" t="s">
        <v>58</v>
      </c>
      <c r="C66" s="18">
        <v>1</v>
      </c>
      <c r="D66" s="18">
        <v>2</v>
      </c>
      <c r="E66" s="18">
        <v>3</v>
      </c>
      <c r="F66" s="18">
        <v>4</v>
      </c>
      <c r="G66" s="18">
        <v>5</v>
      </c>
      <c r="H66" s="18">
        <v>6</v>
      </c>
      <c r="I66" s="18">
        <v>7</v>
      </c>
      <c r="J66" s="18">
        <v>8</v>
      </c>
      <c r="K66" s="18">
        <v>9</v>
      </c>
      <c r="L66" s="18">
        <v>10</v>
      </c>
      <c r="M66" s="18">
        <v>11</v>
      </c>
      <c r="N66" s="18">
        <v>12</v>
      </c>
      <c r="O66" s="18">
        <v>13</v>
      </c>
      <c r="P66" s="18">
        <v>14</v>
      </c>
      <c r="Q66" s="18">
        <v>15</v>
      </c>
      <c r="R66" s="18">
        <v>16</v>
      </c>
      <c r="S66" s="18">
        <v>17</v>
      </c>
      <c r="T66" s="18">
        <v>18</v>
      </c>
      <c r="U66" s="18">
        <v>19</v>
      </c>
      <c r="V66" s="18">
        <v>20</v>
      </c>
      <c r="W66" s="18">
        <v>21</v>
      </c>
    </row>
    <row r="67" spans="1:23" ht="33" customHeight="1" x14ac:dyDescent="0.15">
      <c r="A67" s="37" t="str">
        <f>A179</f>
        <v>Acidification</v>
      </c>
      <c r="B67" s="38"/>
      <c r="C67" s="39" t="str">
        <f t="shared" ref="C67:C94" si="63">_xlfn.XLOOKUP(LARGE($B132:$AY132,C$66),$B132:$AY132,$B$131:$AY$131,"NA",0,1)</f>
        <v>Feed - Salmonids</v>
      </c>
      <c r="D67" s="39" t="str">
        <f t="shared" ref="D67:W67" si="64">_xlfn.XLOOKUP(LARGE($B132:$AY132,D$66),$B132:$AY132,$B$131:$AY$131,"NA",0,1)</f>
        <v>Feed - Bass and Sea bream</v>
      </c>
      <c r="E67" s="39" t="str">
        <f t="shared" si="64"/>
        <v>Farming - vessel operations</v>
      </c>
      <c r="F67" s="39" t="str">
        <f t="shared" si="64"/>
        <v>Farming - energy use farm</v>
      </c>
      <c r="G67" s="39" t="str">
        <f t="shared" si="64"/>
        <v>Consumer packaging</v>
      </c>
      <c r="H67" s="39" t="str">
        <f t="shared" si="64"/>
        <v>Juvenile RAS production energy use</v>
      </c>
      <c r="I67" s="39" t="str">
        <f t="shared" si="64"/>
        <v>Farming bass and sea bream</v>
      </c>
      <c r="J67" s="39" t="str">
        <f t="shared" si="64"/>
        <v>Farm equipment</v>
      </c>
      <c r="K67" s="39" t="str">
        <f t="shared" si="64"/>
        <v>Consumer preparation</v>
      </c>
      <c r="L67" s="39" t="str">
        <f t="shared" si="64"/>
        <v>Preparation - energy use</v>
      </c>
      <c r="M67" s="39" t="str">
        <f t="shared" si="64"/>
        <v>Juvenile production bass and sea bream</v>
      </c>
      <c r="N67" s="39" t="str">
        <f t="shared" si="64"/>
        <v>Juvenile RAS production, sludge treatment</v>
      </c>
      <c r="O67" s="39" t="str">
        <f t="shared" si="64"/>
        <v>Juvenile production equipment</v>
      </c>
      <c r="P67" s="39" t="str">
        <f t="shared" si="64"/>
        <v>Retail</v>
      </c>
      <c r="Q67" s="39" t="str">
        <f t="shared" si="64"/>
        <v>Packaging used in distribution</v>
      </c>
      <c r="R67" s="39" t="str">
        <f t="shared" si="64"/>
        <v>Preparation - equipment and infrastructure</v>
      </c>
      <c r="S67" s="39" t="str">
        <f t="shared" si="64"/>
        <v>Farming - medical treatment</v>
      </c>
      <c r="T67" s="39" t="str">
        <f t="shared" si="64"/>
        <v>Transport preparation to retailer</v>
      </c>
      <c r="U67" s="39" t="str">
        <f t="shared" si="64"/>
        <v>Hatchery</v>
      </c>
      <c r="V67" s="39" t="str">
        <f t="shared" si="64"/>
        <v>Transport landing to preparation</v>
      </c>
      <c r="W67" s="39" t="str">
        <f t="shared" si="64"/>
        <v>Storing and redistribution</v>
      </c>
    </row>
    <row r="68" spans="1:23" ht="56" x14ac:dyDescent="0.15">
      <c r="A68" s="37" t="str">
        <f t="shared" ref="A68:A94" si="65">A180</f>
        <v>Climate change</v>
      </c>
      <c r="B68" s="38"/>
      <c r="C68" s="39" t="str">
        <f t="shared" si="63"/>
        <v>Feed - Salmonids</v>
      </c>
      <c r="D68" s="39" t="str">
        <f t="shared" ref="D68:W68" si="66">_xlfn.XLOOKUP(LARGE($B133:$AY133,D$66),$B133:$AY133,$B$131:$AY$131,"NA",0,1)</f>
        <v>Feed - Bass and Sea bream</v>
      </c>
      <c r="E68" s="39" t="str">
        <f t="shared" si="66"/>
        <v>Consumer packaging</v>
      </c>
      <c r="F68" s="39" t="str">
        <f t="shared" si="66"/>
        <v>Farming - vessel operations</v>
      </c>
      <c r="G68" s="39" t="str">
        <f t="shared" si="66"/>
        <v>Consumer preparation</v>
      </c>
      <c r="H68" s="39" t="str">
        <f t="shared" si="66"/>
        <v>Juvenile RAS production energy use</v>
      </c>
      <c r="I68" s="39" t="str">
        <f t="shared" si="66"/>
        <v>Farming - energy use farm</v>
      </c>
      <c r="J68" s="39" t="str">
        <f t="shared" si="66"/>
        <v>Farm equipment</v>
      </c>
      <c r="K68" s="39" t="str">
        <f t="shared" si="66"/>
        <v>Packaging used in distribution</v>
      </c>
      <c r="L68" s="39" t="str">
        <f t="shared" si="66"/>
        <v>Juvenile production bass and sea bream</v>
      </c>
      <c r="M68" s="39" t="str">
        <f t="shared" si="66"/>
        <v>Preparation - energy use</v>
      </c>
      <c r="N68" s="39" t="str">
        <f t="shared" si="66"/>
        <v>Retail</v>
      </c>
      <c r="O68" s="39" t="str">
        <f t="shared" si="66"/>
        <v>Farming bass and sea bream</v>
      </c>
      <c r="P68" s="39" t="str">
        <f t="shared" si="66"/>
        <v>Juvenile production equipment</v>
      </c>
      <c r="Q68" s="39" t="str">
        <f t="shared" si="66"/>
        <v>Transport preparation to retailer</v>
      </c>
      <c r="R68" s="39" t="str">
        <f t="shared" si="66"/>
        <v>Farming - medical treatment</v>
      </c>
      <c r="S68" s="39" t="str">
        <f t="shared" si="66"/>
        <v>Preparation - equipment and infrastructure</v>
      </c>
      <c r="T68" s="39" t="str">
        <f t="shared" si="66"/>
        <v>Juvenile RAS production, sludge treatment</v>
      </c>
      <c r="U68" s="39" t="str">
        <f t="shared" si="66"/>
        <v>Hatchery</v>
      </c>
      <c r="V68" s="39" t="str">
        <f t="shared" si="66"/>
        <v>Transport landing to preparation</v>
      </c>
      <c r="W68" s="39" t="str">
        <f t="shared" si="66"/>
        <v>Storing and redistribution</v>
      </c>
    </row>
    <row r="69" spans="1:23" ht="70" x14ac:dyDescent="0.15">
      <c r="A69" s="37" t="str">
        <f t="shared" si="65"/>
        <v>Climate change - Biogenic</v>
      </c>
      <c r="B69" s="38"/>
      <c r="C69" s="39" t="str">
        <f t="shared" si="63"/>
        <v>Feed - Salmonids</v>
      </c>
      <c r="D69" s="39" t="str">
        <f t="shared" ref="D69:W69" si="67">_xlfn.XLOOKUP(LARGE($B134:$AY134,D$66),$B134:$AY134,$B$131:$AY$131,"NA",0,1)</f>
        <v>Feed - Bass and Sea bream</v>
      </c>
      <c r="E69" s="39" t="str">
        <f t="shared" si="67"/>
        <v>Juvenile RAS production energy use</v>
      </c>
      <c r="F69" s="39" t="str">
        <f t="shared" si="67"/>
        <v>Farm equipment</v>
      </c>
      <c r="G69" s="39" t="str">
        <f t="shared" si="67"/>
        <v>Farming - vessel operations</v>
      </c>
      <c r="H69" s="39" t="str">
        <f t="shared" si="67"/>
        <v>Consumer packaging</v>
      </c>
      <c r="I69" s="39" t="str">
        <f t="shared" si="67"/>
        <v>Retail</v>
      </c>
      <c r="J69" s="39" t="str">
        <f t="shared" si="67"/>
        <v>Farming - energy use farm</v>
      </c>
      <c r="K69" s="39" t="str">
        <f t="shared" si="67"/>
        <v>Juvenile production equipment</v>
      </c>
      <c r="L69" s="39" t="str">
        <f t="shared" si="67"/>
        <v>Preparation - energy use</v>
      </c>
      <c r="M69" s="39" t="str">
        <f t="shared" si="67"/>
        <v>Consumer preparation</v>
      </c>
      <c r="N69" s="39" t="str">
        <f t="shared" si="67"/>
        <v>Preparation - equipment and infrastructure</v>
      </c>
      <c r="O69" s="39" t="str">
        <f t="shared" si="67"/>
        <v>Juvenile production bass and sea bream</v>
      </c>
      <c r="P69" s="39" t="str">
        <f t="shared" si="67"/>
        <v>Farming - medical treatment</v>
      </c>
      <c r="Q69" s="39" t="str">
        <f t="shared" si="67"/>
        <v>Juvenile RAS production, sludge treatment</v>
      </c>
      <c r="R69" s="39" t="str">
        <f t="shared" si="67"/>
        <v>Packaging used in distribution</v>
      </c>
      <c r="S69" s="39" t="str">
        <f t="shared" si="67"/>
        <v>Farming bass and sea bream</v>
      </c>
      <c r="T69" s="39" t="str">
        <f t="shared" si="67"/>
        <v>Hatchery</v>
      </c>
      <c r="U69" s="39" t="str">
        <f t="shared" si="67"/>
        <v>Transport landing to preparation</v>
      </c>
      <c r="V69" s="39" t="str">
        <f t="shared" si="67"/>
        <v>Transport preparation to retailer</v>
      </c>
      <c r="W69" s="39" t="str">
        <f t="shared" si="67"/>
        <v>Storing and redistribution</v>
      </c>
    </row>
    <row r="70" spans="1:23" ht="56" x14ac:dyDescent="0.15">
      <c r="A70" s="37" t="str">
        <f t="shared" si="65"/>
        <v>Climate change - Fossil</v>
      </c>
      <c r="B70" s="38"/>
      <c r="C70" s="39" t="str">
        <f t="shared" si="63"/>
        <v>Feed - Salmonids</v>
      </c>
      <c r="D70" s="39" t="str">
        <f t="shared" ref="D70:W70" si="68">_xlfn.XLOOKUP(LARGE($B135:$AY135,D$66),$B135:$AY135,$B$131:$AY$131,"NA",0,1)</f>
        <v>Feed - Bass and Sea bream</v>
      </c>
      <c r="E70" s="39" t="str">
        <f t="shared" si="68"/>
        <v>Consumer packaging</v>
      </c>
      <c r="F70" s="39" t="str">
        <f t="shared" si="68"/>
        <v>Farming - vessel operations</v>
      </c>
      <c r="G70" s="39" t="str">
        <f t="shared" si="68"/>
        <v>Consumer preparation</v>
      </c>
      <c r="H70" s="39" t="str">
        <f t="shared" si="68"/>
        <v>Juvenile RAS production energy use</v>
      </c>
      <c r="I70" s="39" t="str">
        <f t="shared" si="68"/>
        <v>Farming - energy use farm</v>
      </c>
      <c r="J70" s="39" t="str">
        <f t="shared" si="68"/>
        <v>Farm equipment</v>
      </c>
      <c r="K70" s="39" t="str">
        <f t="shared" si="68"/>
        <v>Packaging used in distribution</v>
      </c>
      <c r="L70" s="39" t="str">
        <f t="shared" si="68"/>
        <v>Juvenile production bass and sea bream</v>
      </c>
      <c r="M70" s="39" t="str">
        <f t="shared" si="68"/>
        <v>Preparation - energy use</v>
      </c>
      <c r="N70" s="39" t="str">
        <f t="shared" si="68"/>
        <v>Retail</v>
      </c>
      <c r="O70" s="39" t="str">
        <f t="shared" si="68"/>
        <v>Farming bass and sea bream</v>
      </c>
      <c r="P70" s="39" t="str">
        <f t="shared" si="68"/>
        <v>Juvenile production equipment</v>
      </c>
      <c r="Q70" s="39" t="str">
        <f t="shared" si="68"/>
        <v>Transport preparation to retailer</v>
      </c>
      <c r="R70" s="39" t="str">
        <f t="shared" si="68"/>
        <v>Farming - medical treatment</v>
      </c>
      <c r="S70" s="39" t="str">
        <f t="shared" si="68"/>
        <v>Preparation - equipment and infrastructure</v>
      </c>
      <c r="T70" s="39" t="str">
        <f t="shared" si="68"/>
        <v>Juvenile RAS production, sludge treatment</v>
      </c>
      <c r="U70" s="39" t="str">
        <f t="shared" si="68"/>
        <v>Hatchery</v>
      </c>
      <c r="V70" s="39" t="str">
        <f t="shared" si="68"/>
        <v>Transport landing to preparation</v>
      </c>
      <c r="W70" s="39" t="str">
        <f t="shared" si="68"/>
        <v>Storing and redistribution</v>
      </c>
    </row>
    <row r="71" spans="1:23" ht="42" x14ac:dyDescent="0.15">
      <c r="A71" s="37" t="str">
        <f t="shared" si="65"/>
        <v>Climate change - Land Use and LU Change</v>
      </c>
      <c r="B71" s="38"/>
      <c r="C71" s="39" t="str">
        <f t="shared" si="63"/>
        <v>Feed - Salmonids</v>
      </c>
      <c r="D71" s="39" t="str">
        <f t="shared" ref="D71:W71" si="69">_xlfn.XLOOKUP(LARGE($B136:$AY136,D$66),$B136:$AY136,$B$131:$AY$131,"NA",0,1)</f>
        <v>Feed - Bass and Sea bream</v>
      </c>
      <c r="E71" s="39" t="str">
        <f t="shared" si="69"/>
        <v>Juvenile RAS production energy use</v>
      </c>
      <c r="F71" s="39" t="str">
        <f t="shared" si="69"/>
        <v>Farming - vessel operations</v>
      </c>
      <c r="G71" s="39" t="str">
        <f t="shared" si="69"/>
        <v>Consumer preparation</v>
      </c>
      <c r="H71" s="39" t="str">
        <f t="shared" si="69"/>
        <v>Farming - energy use farm</v>
      </c>
      <c r="I71" s="39" t="str">
        <f t="shared" si="69"/>
        <v>Consumer packaging</v>
      </c>
      <c r="J71" s="39" t="str">
        <f t="shared" si="69"/>
        <v>Juvenile production bass and sea bream</v>
      </c>
      <c r="K71" s="39" t="str">
        <f t="shared" si="69"/>
        <v>Farm equipment</v>
      </c>
      <c r="L71" s="39" t="str">
        <f t="shared" si="69"/>
        <v>Preparation - energy use</v>
      </c>
      <c r="M71" s="39" t="str">
        <f t="shared" si="69"/>
        <v>Retail</v>
      </c>
      <c r="N71" s="39" t="str">
        <f t="shared" si="69"/>
        <v>Farming - medical treatment</v>
      </c>
      <c r="O71" s="39" t="str">
        <f t="shared" si="69"/>
        <v>Juvenile production equipment</v>
      </c>
      <c r="P71" s="39" t="str">
        <f t="shared" si="69"/>
        <v>Preparation - equipment and infrastructure</v>
      </c>
      <c r="Q71" s="39" t="str">
        <f t="shared" si="69"/>
        <v>Packaging used in distribution</v>
      </c>
      <c r="R71" s="39" t="str">
        <f t="shared" si="69"/>
        <v>Farming bass and sea bream</v>
      </c>
      <c r="S71" s="39" t="str">
        <f t="shared" si="69"/>
        <v>Juvenile RAS production, sludge treatment</v>
      </c>
      <c r="T71" s="39" t="str">
        <f t="shared" si="69"/>
        <v>Hatchery</v>
      </c>
      <c r="U71" s="39" t="str">
        <f t="shared" si="69"/>
        <v>Transport landing to preparation</v>
      </c>
      <c r="V71" s="39" t="str">
        <f t="shared" si="69"/>
        <v>Transport preparation to retailer</v>
      </c>
      <c r="W71" s="39" t="str">
        <f t="shared" si="69"/>
        <v>Storing and redistribution</v>
      </c>
    </row>
    <row r="72" spans="1:23" ht="56" x14ac:dyDescent="0.15">
      <c r="A72" s="37" t="str">
        <f t="shared" si="65"/>
        <v>Ecotoxicity, freshwater - part 1</v>
      </c>
      <c r="B72" s="38"/>
      <c r="C72" s="39" t="str">
        <f t="shared" si="63"/>
        <v>Feed - Salmonids</v>
      </c>
      <c r="D72" s="39" t="str">
        <f t="shared" ref="D72:W72" si="70">_xlfn.XLOOKUP(LARGE($B137:$AY137,D$66),$B137:$AY137,$B$131:$AY$131,"NA",0,1)</f>
        <v>Feed - Bass and Sea bream</v>
      </c>
      <c r="E72" s="39" t="str">
        <f t="shared" si="70"/>
        <v>Juvenile RAS production energy use</v>
      </c>
      <c r="F72" s="39" t="str">
        <f t="shared" si="70"/>
        <v>Farming - vessel operations</v>
      </c>
      <c r="G72" s="39" t="str">
        <f t="shared" si="70"/>
        <v>Consumer packaging</v>
      </c>
      <c r="H72" s="39" t="str">
        <f t="shared" si="70"/>
        <v>Farming - energy use farm</v>
      </c>
      <c r="I72" s="39" t="str">
        <f t="shared" si="70"/>
        <v>Farm equipment</v>
      </c>
      <c r="J72" s="39" t="str">
        <f t="shared" si="70"/>
        <v>Consumer preparation</v>
      </c>
      <c r="K72" s="39" t="str">
        <f t="shared" si="70"/>
        <v>Packaging used in distribution</v>
      </c>
      <c r="L72" s="39" t="str">
        <f t="shared" si="70"/>
        <v>Juvenile production bass and sea bream</v>
      </c>
      <c r="M72" s="39" t="str">
        <f t="shared" si="70"/>
        <v>Preparation - energy use</v>
      </c>
      <c r="N72" s="39" t="str">
        <f t="shared" si="70"/>
        <v>Juvenile production equipment</v>
      </c>
      <c r="O72" s="39" t="str">
        <f t="shared" si="70"/>
        <v>Farming bass and sea bream</v>
      </c>
      <c r="P72" s="39" t="str">
        <f t="shared" si="70"/>
        <v>Retail</v>
      </c>
      <c r="Q72" s="39" t="str">
        <f t="shared" si="70"/>
        <v>Preparation - equipment and infrastructure</v>
      </c>
      <c r="R72" s="39" t="str">
        <f t="shared" si="70"/>
        <v>Juvenile RAS production, sludge treatment</v>
      </c>
      <c r="S72" s="39" t="str">
        <f t="shared" si="70"/>
        <v>Farming - medical treatment</v>
      </c>
      <c r="T72" s="39" t="str">
        <f t="shared" si="70"/>
        <v>Farming - emissions from feeding</v>
      </c>
      <c r="U72" s="39" t="str">
        <f t="shared" si="70"/>
        <v>Hatchery</v>
      </c>
      <c r="V72" s="39" t="str">
        <f t="shared" si="70"/>
        <v>Transport landing to preparation</v>
      </c>
      <c r="W72" s="39" t="str">
        <f t="shared" si="70"/>
        <v>Transport preparation to retailer</v>
      </c>
    </row>
    <row r="73" spans="1:23" ht="56" x14ac:dyDescent="0.15">
      <c r="A73" s="37" t="str">
        <f t="shared" si="65"/>
        <v>Ecotoxicity, freshwater - part 2</v>
      </c>
      <c r="B73" s="38"/>
      <c r="C73" s="39" t="str">
        <f t="shared" si="63"/>
        <v>Feed - Salmonids</v>
      </c>
      <c r="D73" s="39" t="str">
        <f t="shared" ref="D73:W73" si="71">_xlfn.XLOOKUP(LARGE($B138:$AY138,D$66),$B138:$AY138,$B$131:$AY$131,"NA",0,1)</f>
        <v>Feed - Bass and Sea bream</v>
      </c>
      <c r="E73" s="39" t="str">
        <f t="shared" si="71"/>
        <v>Juvenile RAS production energy use</v>
      </c>
      <c r="F73" s="39" t="str">
        <f t="shared" si="71"/>
        <v>Consumer preparation</v>
      </c>
      <c r="G73" s="39" t="str">
        <f t="shared" si="71"/>
        <v>Farming - medical treatment</v>
      </c>
      <c r="H73" s="39" t="str">
        <f t="shared" si="71"/>
        <v>Farm equipment</v>
      </c>
      <c r="I73" s="39" t="str">
        <f t="shared" si="71"/>
        <v>Consumer packaging</v>
      </c>
      <c r="J73" s="39" t="str">
        <f t="shared" si="71"/>
        <v>Farming - vessel operations</v>
      </c>
      <c r="K73" s="39" t="str">
        <f t="shared" si="71"/>
        <v>Preparation - energy use</v>
      </c>
      <c r="L73" s="39" t="str">
        <f t="shared" si="71"/>
        <v>Juvenile production equipment</v>
      </c>
      <c r="M73" s="39" t="str">
        <f t="shared" si="71"/>
        <v>Retail</v>
      </c>
      <c r="N73" s="39" t="str">
        <f t="shared" si="71"/>
        <v>Preparation - equipment and infrastructure</v>
      </c>
      <c r="O73" s="39" t="str">
        <f t="shared" si="71"/>
        <v>Farming bass and sea bream</v>
      </c>
      <c r="P73" s="39" t="str">
        <f t="shared" si="71"/>
        <v>Farming - energy use farm</v>
      </c>
      <c r="Q73" s="39" t="str">
        <f t="shared" si="71"/>
        <v>Juvenile production bass and sea bream</v>
      </c>
      <c r="R73" s="39" t="str">
        <f t="shared" si="71"/>
        <v>Packaging used in distribution</v>
      </c>
      <c r="S73" s="39" t="str">
        <f t="shared" si="71"/>
        <v>Juvenile RAS production, sludge treatment</v>
      </c>
      <c r="T73" s="39" t="str">
        <f t="shared" si="71"/>
        <v>Hatchery</v>
      </c>
      <c r="U73" s="39" t="str">
        <f t="shared" si="71"/>
        <v>Transport landing to preparation</v>
      </c>
      <c r="V73" s="39" t="str">
        <f t="shared" si="71"/>
        <v>Storing and redistribution</v>
      </c>
      <c r="W73" s="39" t="str">
        <f t="shared" si="71"/>
        <v>Transport preparation to retailer</v>
      </c>
    </row>
    <row r="74" spans="1:23" ht="42" x14ac:dyDescent="0.15">
      <c r="A74" s="37" t="str">
        <f t="shared" si="65"/>
        <v>Ecotoxicity, freshwater - inorganics</v>
      </c>
      <c r="B74" s="38"/>
      <c r="C74" s="39" t="str">
        <f t="shared" si="63"/>
        <v>Feed - Salmonids</v>
      </c>
      <c r="D74" s="39" t="str">
        <f t="shared" ref="D74:W74" si="72">_xlfn.XLOOKUP(LARGE($B139:$AY139,D$66),$B139:$AY139,$B$131:$AY$131,"NA",0,1)</f>
        <v>Farming - vessel operations</v>
      </c>
      <c r="E74" s="39" t="str">
        <f t="shared" si="72"/>
        <v>Feed - Bass and Sea bream</v>
      </c>
      <c r="F74" s="39" t="str">
        <f t="shared" si="72"/>
        <v>Consumer packaging</v>
      </c>
      <c r="G74" s="39" t="str">
        <f t="shared" si="72"/>
        <v>Farming - energy use farm</v>
      </c>
      <c r="H74" s="39" t="str">
        <f t="shared" si="72"/>
        <v>Packaging used in distribution</v>
      </c>
      <c r="I74" s="39" t="str">
        <f t="shared" si="72"/>
        <v>Juvenile RAS production energy use</v>
      </c>
      <c r="J74" s="39" t="str">
        <f t="shared" si="72"/>
        <v>Farm equipment</v>
      </c>
      <c r="K74" s="39" t="str">
        <f t="shared" si="72"/>
        <v>Farming - medical treatment</v>
      </c>
      <c r="L74" s="39" t="str">
        <f t="shared" si="72"/>
        <v>Consumer preparation</v>
      </c>
      <c r="M74" s="39" t="str">
        <f t="shared" si="72"/>
        <v>Preparation - energy use</v>
      </c>
      <c r="N74" s="39" t="str">
        <f t="shared" si="72"/>
        <v>Retail</v>
      </c>
      <c r="O74" s="39" t="str">
        <f t="shared" si="72"/>
        <v>Preparation - equipment and infrastructure</v>
      </c>
      <c r="P74" s="39" t="str">
        <f t="shared" si="72"/>
        <v>Farming bass and sea bream</v>
      </c>
      <c r="Q74" s="39" t="str">
        <f t="shared" si="72"/>
        <v>Juvenile production equipment</v>
      </c>
      <c r="R74" s="39" t="str">
        <f t="shared" si="72"/>
        <v>Juvenile production bass and sea bream</v>
      </c>
      <c r="S74" s="39" t="str">
        <f t="shared" si="72"/>
        <v>Juvenile RAS production, sludge treatment</v>
      </c>
      <c r="T74" s="39" t="str">
        <f t="shared" si="72"/>
        <v>Farming - emissions from feeding</v>
      </c>
      <c r="U74" s="39" t="str">
        <f t="shared" si="72"/>
        <v>Hatchery</v>
      </c>
      <c r="V74" s="39" t="str">
        <f t="shared" si="72"/>
        <v>Transport landing to preparation</v>
      </c>
      <c r="W74" s="39" t="str">
        <f t="shared" si="72"/>
        <v>Transport preparation to retailer</v>
      </c>
    </row>
    <row r="75" spans="1:23" ht="56" x14ac:dyDescent="0.15">
      <c r="A75" s="37" t="str">
        <f t="shared" si="65"/>
        <v>Ecotoxicity, freshwater - metals</v>
      </c>
      <c r="B75" s="38"/>
      <c r="C75" s="39" t="str">
        <f t="shared" si="63"/>
        <v>Feed - Bass and Sea bream</v>
      </c>
      <c r="D75" s="39" t="str">
        <f t="shared" ref="D75:W75" si="73">_xlfn.XLOOKUP(LARGE($B140:$AY140,D$66),$B140:$AY140,$B$131:$AY$131,"NA",0,1)</f>
        <v>Feed - Salmonids</v>
      </c>
      <c r="E75" s="39" t="str">
        <f t="shared" si="73"/>
        <v>Farm equipment</v>
      </c>
      <c r="F75" s="39" t="str">
        <f t="shared" si="73"/>
        <v>Juvenile RAS production energy use</v>
      </c>
      <c r="G75" s="39" t="str">
        <f t="shared" si="73"/>
        <v>Juvenile production bass and sea bream</v>
      </c>
      <c r="H75" s="39" t="str">
        <f t="shared" si="73"/>
        <v>Consumer packaging</v>
      </c>
      <c r="I75" s="39" t="str">
        <f t="shared" si="73"/>
        <v>Consumer preparation</v>
      </c>
      <c r="J75" s="39" t="str">
        <f t="shared" si="73"/>
        <v>Juvenile production equipment</v>
      </c>
      <c r="K75" s="39" t="str">
        <f t="shared" si="73"/>
        <v>Farming bass and sea bream</v>
      </c>
      <c r="L75" s="39" t="str">
        <f t="shared" si="73"/>
        <v>Preparation - energy use</v>
      </c>
      <c r="M75" s="39" t="str">
        <f t="shared" si="73"/>
        <v>Retail</v>
      </c>
      <c r="N75" s="39" t="str">
        <f t="shared" si="73"/>
        <v>Farming - vessel operations</v>
      </c>
      <c r="O75" s="39" t="str">
        <f t="shared" si="73"/>
        <v>Preparation - equipment and infrastructure</v>
      </c>
      <c r="P75" s="39" t="str">
        <f t="shared" si="73"/>
        <v>Juvenile RAS production, sludge treatment</v>
      </c>
      <c r="Q75" s="39" t="str">
        <f t="shared" si="73"/>
        <v>Farming - energy use farm</v>
      </c>
      <c r="R75" s="39" t="str">
        <f t="shared" si="73"/>
        <v>Farming - medical treatment</v>
      </c>
      <c r="S75" s="39" t="str">
        <f t="shared" si="73"/>
        <v>Packaging used in distribution</v>
      </c>
      <c r="T75" s="39" t="str">
        <f t="shared" si="73"/>
        <v>Hatchery</v>
      </c>
      <c r="U75" s="39" t="str">
        <f t="shared" si="73"/>
        <v>Transport landing to preparation</v>
      </c>
      <c r="V75" s="39" t="str">
        <f t="shared" si="73"/>
        <v>Storing and redistribution</v>
      </c>
      <c r="W75" s="39" t="str">
        <f t="shared" si="73"/>
        <v>Transport preparation to retailer</v>
      </c>
    </row>
    <row r="76" spans="1:23" ht="42" x14ac:dyDescent="0.15">
      <c r="A76" s="37" t="str">
        <f t="shared" si="65"/>
        <v>Ecotoxicity, freshwater - organics</v>
      </c>
      <c r="B76" s="38"/>
      <c r="C76" s="39" t="str">
        <f t="shared" si="63"/>
        <v>Feed - Salmonids</v>
      </c>
      <c r="D76" s="39" t="str">
        <f t="shared" ref="D76:W76" si="74">_xlfn.XLOOKUP(LARGE($B141:$AY141,D$66),$B141:$AY141,$B$131:$AY$131,"NA",0,1)</f>
        <v>Juvenile RAS production energy use</v>
      </c>
      <c r="E76" s="39" t="str">
        <f t="shared" si="74"/>
        <v>Feed - Bass and Sea bream</v>
      </c>
      <c r="F76" s="39" t="str">
        <f t="shared" si="74"/>
        <v>Farming - medical treatment</v>
      </c>
      <c r="G76" s="39" t="str">
        <f t="shared" si="74"/>
        <v>Juvenile production equipment</v>
      </c>
      <c r="H76" s="39" t="str">
        <f t="shared" si="74"/>
        <v>Preparation - equipment and infrastructure</v>
      </c>
      <c r="I76" s="39" t="str">
        <f t="shared" si="74"/>
        <v>Juvenile production bass and sea bream</v>
      </c>
      <c r="J76" s="39" t="str">
        <f t="shared" si="74"/>
        <v>Farming - vessel operations</v>
      </c>
      <c r="K76" s="39" t="str">
        <f t="shared" si="74"/>
        <v>Farm equipment</v>
      </c>
      <c r="L76" s="39" t="str">
        <f t="shared" si="74"/>
        <v>Farming - energy use farm</v>
      </c>
      <c r="M76" s="39" t="str">
        <f t="shared" si="74"/>
        <v>Juvenile RAS production, sludge treatment</v>
      </c>
      <c r="N76" s="39" t="str">
        <f t="shared" si="74"/>
        <v>Farming bass and sea bream</v>
      </c>
      <c r="O76" s="39" t="str">
        <f t="shared" si="74"/>
        <v>Consumer preparation</v>
      </c>
      <c r="P76" s="39" t="str">
        <f t="shared" si="74"/>
        <v>Preparation - energy use</v>
      </c>
      <c r="Q76" s="39" t="str">
        <f t="shared" si="74"/>
        <v>Retail</v>
      </c>
      <c r="R76" s="39" t="str">
        <f t="shared" si="74"/>
        <v>Consumer packaging</v>
      </c>
      <c r="S76" s="39" t="str">
        <f t="shared" si="74"/>
        <v>Packaging used in distribution</v>
      </c>
      <c r="T76" s="39" t="str">
        <f t="shared" si="74"/>
        <v>Transport landing to preparation</v>
      </c>
      <c r="U76" s="39" t="str">
        <f t="shared" si="74"/>
        <v>Transport preparation to retailer</v>
      </c>
      <c r="V76" s="39" t="str">
        <f t="shared" si="74"/>
        <v>Hatchery</v>
      </c>
      <c r="W76" s="39" t="str">
        <f t="shared" si="74"/>
        <v>Storing and redistribution</v>
      </c>
    </row>
    <row r="77" spans="1:23" ht="70" x14ac:dyDescent="0.15">
      <c r="A77" s="37" t="str">
        <f t="shared" si="65"/>
        <v>Particulate Matter</v>
      </c>
      <c r="B77" s="38"/>
      <c r="C77" s="39" t="str">
        <f t="shared" si="63"/>
        <v>Feed - Salmonids</v>
      </c>
      <c r="D77" s="39" t="str">
        <f t="shared" ref="D77:W77" si="75">_xlfn.XLOOKUP(LARGE($B142:$AY142,D$66),$B142:$AY142,$B$131:$AY$131,"NA",0,1)</f>
        <v>Farming - vessel operations</v>
      </c>
      <c r="E77" s="39" t="str">
        <f t="shared" si="75"/>
        <v>Feed - Bass and Sea bream</v>
      </c>
      <c r="F77" s="39" t="str">
        <f t="shared" si="75"/>
        <v>Farming - energy use farm</v>
      </c>
      <c r="G77" s="39" t="str">
        <f t="shared" si="75"/>
        <v>Juvenile RAS production energy use</v>
      </c>
      <c r="H77" s="39" t="str">
        <f t="shared" si="75"/>
        <v>Consumer packaging</v>
      </c>
      <c r="I77" s="39" t="str">
        <f t="shared" si="75"/>
        <v>Farm equipment</v>
      </c>
      <c r="J77" s="39" t="str">
        <f t="shared" si="75"/>
        <v>Consumer preparation</v>
      </c>
      <c r="K77" s="39" t="str">
        <f t="shared" si="75"/>
        <v>Juvenile RAS production, sludge treatment</v>
      </c>
      <c r="L77" s="39" t="str">
        <f t="shared" si="75"/>
        <v>Farming bass and sea bream</v>
      </c>
      <c r="M77" s="39" t="str">
        <f t="shared" si="75"/>
        <v>Juvenile production equipment</v>
      </c>
      <c r="N77" s="39" t="str">
        <f t="shared" si="75"/>
        <v>Preparation - energy use</v>
      </c>
      <c r="O77" s="39" t="str">
        <f t="shared" si="75"/>
        <v>Preparation - equipment and infrastructure</v>
      </c>
      <c r="P77" s="39" t="str">
        <f t="shared" si="75"/>
        <v>Juvenile production bass and sea bream</v>
      </c>
      <c r="Q77" s="39" t="str">
        <f t="shared" si="75"/>
        <v>Packaging used in distribution</v>
      </c>
      <c r="R77" s="39" t="str">
        <f t="shared" si="75"/>
        <v>Retail</v>
      </c>
      <c r="S77" s="39" t="str">
        <f t="shared" si="75"/>
        <v>Farming - medical treatment</v>
      </c>
      <c r="T77" s="39" t="str">
        <f t="shared" si="75"/>
        <v>Hatchery</v>
      </c>
      <c r="U77" s="39" t="str">
        <f t="shared" si="75"/>
        <v>Transport preparation to retailer</v>
      </c>
      <c r="V77" s="39" t="str">
        <f t="shared" si="75"/>
        <v>Transport landing to preparation</v>
      </c>
      <c r="W77" s="39" t="str">
        <f t="shared" si="75"/>
        <v>Storing and redistribution</v>
      </c>
    </row>
    <row r="78" spans="1:23" ht="56" x14ac:dyDescent="0.15">
      <c r="A78" s="37" t="str">
        <f t="shared" si="65"/>
        <v>Eutrophication, marine</v>
      </c>
      <c r="B78" s="38"/>
      <c r="C78" s="39" t="str">
        <f t="shared" si="63"/>
        <v>Farming - emissions from feeding</v>
      </c>
      <c r="D78" s="39" t="str">
        <f t="shared" ref="D78:W78" si="76">_xlfn.XLOOKUP(LARGE($B143:$AY143,D$66),$B143:$AY143,$B$131:$AY$131,"NA",0,1)</f>
        <v>Farming bass and sea bream</v>
      </c>
      <c r="E78" s="39" t="str">
        <f t="shared" si="76"/>
        <v>Feed - Salmonids</v>
      </c>
      <c r="F78" s="39" t="str">
        <f t="shared" si="76"/>
        <v>Feed - Bass and Sea bream</v>
      </c>
      <c r="G78" s="39" t="str">
        <f t="shared" si="76"/>
        <v>Farming - vessel operations</v>
      </c>
      <c r="H78" s="39" t="str">
        <f t="shared" si="76"/>
        <v>Farming - energy use farm</v>
      </c>
      <c r="I78" s="39" t="str">
        <f t="shared" si="76"/>
        <v>Juvenile RAS production energy use</v>
      </c>
      <c r="J78" s="39" t="str">
        <f t="shared" si="76"/>
        <v>Juvenile production bass and sea bream</v>
      </c>
      <c r="K78" s="39" t="str">
        <f t="shared" si="76"/>
        <v>Consumer preparation</v>
      </c>
      <c r="L78" s="39" t="str">
        <f t="shared" si="76"/>
        <v>Consumer packaging</v>
      </c>
      <c r="M78" s="39" t="str">
        <f t="shared" si="76"/>
        <v>Farm equipment</v>
      </c>
      <c r="N78" s="39" t="str">
        <f t="shared" si="76"/>
        <v>Preparation - energy use</v>
      </c>
      <c r="O78" s="39" t="str">
        <f t="shared" si="76"/>
        <v>Packaging used in distribution</v>
      </c>
      <c r="P78" s="39" t="str">
        <f t="shared" si="76"/>
        <v>Juvenile production equipment</v>
      </c>
      <c r="Q78" s="39" t="str">
        <f t="shared" si="76"/>
        <v>Retail</v>
      </c>
      <c r="R78" s="39" t="str">
        <f t="shared" si="76"/>
        <v>Preparation - equipment and infrastructure</v>
      </c>
      <c r="S78" s="39" t="str">
        <f t="shared" si="76"/>
        <v>Juvenile RAS production, sludge treatment</v>
      </c>
      <c r="T78" s="39" t="str">
        <f t="shared" si="76"/>
        <v>Farming - medical treatment</v>
      </c>
      <c r="U78" s="39" t="str">
        <f t="shared" si="76"/>
        <v>Transport preparation to retailer</v>
      </c>
      <c r="V78" s="39" t="str">
        <f t="shared" si="76"/>
        <v>Hatchery</v>
      </c>
      <c r="W78" s="39" t="str">
        <f t="shared" si="76"/>
        <v>Transport landing to preparation</v>
      </c>
    </row>
    <row r="79" spans="1:23" ht="42" x14ac:dyDescent="0.15">
      <c r="A79" s="37" t="str">
        <f t="shared" si="65"/>
        <v>Eutrophication, freshwater</v>
      </c>
      <c r="B79" s="38"/>
      <c r="C79" s="39" t="str">
        <f t="shared" si="63"/>
        <v>Feed - Salmonids</v>
      </c>
      <c r="D79" s="39" t="str">
        <f t="shared" ref="D79:W79" si="77">_xlfn.XLOOKUP(LARGE($B144:$AY144,D$66),$B144:$AY144,$B$131:$AY$131,"NA",0,1)</f>
        <v>Feed - Bass and Sea bream</v>
      </c>
      <c r="E79" s="39" t="str">
        <f t="shared" si="77"/>
        <v>Juvenile RAS production energy use</v>
      </c>
      <c r="F79" s="39" t="str">
        <f t="shared" si="77"/>
        <v>Farm equipment</v>
      </c>
      <c r="G79" s="39" t="str">
        <f t="shared" si="77"/>
        <v>Juvenile production bass and sea bream</v>
      </c>
      <c r="H79" s="39" t="str">
        <f t="shared" si="77"/>
        <v>Juvenile production equipment</v>
      </c>
      <c r="I79" s="39" t="str">
        <f t="shared" si="77"/>
        <v>Consumer preparation</v>
      </c>
      <c r="J79" s="39" t="str">
        <f t="shared" si="77"/>
        <v>Farming - vessel operations</v>
      </c>
      <c r="K79" s="39" t="str">
        <f t="shared" si="77"/>
        <v>Farming - energy use farm</v>
      </c>
      <c r="L79" s="39" t="str">
        <f t="shared" si="77"/>
        <v>Preparation - equipment and infrastructure</v>
      </c>
      <c r="M79" s="39" t="str">
        <f t="shared" si="77"/>
        <v>Farming - medical treatment</v>
      </c>
      <c r="N79" s="39" t="str">
        <f t="shared" si="77"/>
        <v>Juvenile RAS production, sludge treatment</v>
      </c>
      <c r="O79" s="39" t="str">
        <f t="shared" si="77"/>
        <v>Farming bass and sea bream</v>
      </c>
      <c r="P79" s="39" t="str">
        <f t="shared" si="77"/>
        <v>Consumer packaging</v>
      </c>
      <c r="Q79" s="39" t="str">
        <f t="shared" si="77"/>
        <v>Retail</v>
      </c>
      <c r="R79" s="39" t="str">
        <f t="shared" si="77"/>
        <v>Packaging used in distribution</v>
      </c>
      <c r="S79" s="39" t="str">
        <f t="shared" si="77"/>
        <v>Preparation - energy use</v>
      </c>
      <c r="T79" s="39" t="str">
        <f t="shared" si="77"/>
        <v>Hatchery</v>
      </c>
      <c r="U79" s="39" t="str">
        <f t="shared" si="77"/>
        <v>Transport landing to preparation</v>
      </c>
      <c r="V79" s="39" t="str">
        <f t="shared" si="77"/>
        <v>Transport preparation to retailer</v>
      </c>
      <c r="W79" s="39" t="str">
        <f t="shared" si="77"/>
        <v>Storing and redistribution</v>
      </c>
    </row>
    <row r="80" spans="1:23" ht="56" x14ac:dyDescent="0.15">
      <c r="A80" s="37" t="str">
        <f t="shared" si="65"/>
        <v>Eutrophication, terrestrial</v>
      </c>
      <c r="B80" s="38"/>
      <c r="C80" s="39" t="str">
        <f t="shared" si="63"/>
        <v>Feed - Salmonids</v>
      </c>
      <c r="D80" s="39" t="str">
        <f t="shared" ref="D80:E94" si="78">_xlfn.XLOOKUP(LARGE($B145:$AY145,D$66),$B145:$AY145,$B$131:$AY$131,"NA",0,1)</f>
        <v>Feed - Bass and Sea bream</v>
      </c>
      <c r="E80" s="39" t="str">
        <f t="shared" si="78"/>
        <v>Farming - vessel operations</v>
      </c>
      <c r="F80" s="39" t="str">
        <f t="shared" ref="F80:W80" si="79">_xlfn.XLOOKUP(LARGE($B145:$AY145,F$66),$B145:$AY145,$B$131:$AY$131,"NA",0,1)</f>
        <v>Farming - energy use farm</v>
      </c>
      <c r="G80" s="39" t="str">
        <f t="shared" si="79"/>
        <v>Juvenile RAS production energy use</v>
      </c>
      <c r="H80" s="39" t="str">
        <f t="shared" si="79"/>
        <v>Consumer packaging</v>
      </c>
      <c r="I80" s="39" t="str">
        <f t="shared" si="79"/>
        <v>Juvenile RAS production, sludge treatment</v>
      </c>
      <c r="J80" s="39" t="str">
        <f t="shared" si="79"/>
        <v>Farming bass and sea bream</v>
      </c>
      <c r="K80" s="39" t="str">
        <f t="shared" si="79"/>
        <v>Consumer preparation</v>
      </c>
      <c r="L80" s="39" t="str">
        <f t="shared" si="79"/>
        <v>Farm equipment</v>
      </c>
      <c r="M80" s="39" t="str">
        <f t="shared" si="79"/>
        <v>Juvenile production equipment</v>
      </c>
      <c r="N80" s="39" t="str">
        <f t="shared" si="79"/>
        <v>Preparation - energy use</v>
      </c>
      <c r="O80" s="39" t="str">
        <f t="shared" si="79"/>
        <v>Juvenile production bass and sea bream</v>
      </c>
      <c r="P80" s="39" t="str">
        <f t="shared" si="79"/>
        <v>Packaging used in distribution</v>
      </c>
      <c r="Q80" s="39" t="str">
        <f t="shared" si="79"/>
        <v>Retail</v>
      </c>
      <c r="R80" s="39" t="str">
        <f t="shared" si="79"/>
        <v>Preparation - equipment and infrastructure</v>
      </c>
      <c r="S80" s="39" t="str">
        <f t="shared" si="79"/>
        <v>Farming - medical treatment</v>
      </c>
      <c r="T80" s="39" t="str">
        <f t="shared" si="79"/>
        <v>Transport preparation to retailer</v>
      </c>
      <c r="U80" s="39" t="str">
        <f t="shared" si="79"/>
        <v>Hatchery</v>
      </c>
      <c r="V80" s="39" t="str">
        <f t="shared" si="79"/>
        <v>Transport landing to preparation</v>
      </c>
      <c r="W80" s="39" t="str">
        <f t="shared" si="79"/>
        <v>Storing and redistribution</v>
      </c>
    </row>
    <row r="81" spans="1:23" ht="70" x14ac:dyDescent="0.15">
      <c r="A81" s="37" t="str">
        <f t="shared" si="65"/>
        <v>Human toxicity, cancer</v>
      </c>
      <c r="B81" s="38"/>
      <c r="C81" s="39" t="str">
        <f t="shared" si="63"/>
        <v>Feed - Salmonids</v>
      </c>
      <c r="D81" s="39" t="str">
        <f t="shared" si="78"/>
        <v>Feed - Bass and Sea bream</v>
      </c>
      <c r="E81" s="39" t="str">
        <f t="shared" si="78"/>
        <v>Consumer packaging</v>
      </c>
      <c r="F81" s="39" t="str">
        <f t="shared" ref="F81:W81" si="80">_xlfn.XLOOKUP(LARGE($B146:$AY146,F$66),$B146:$AY146,$B$131:$AY$131,"NA",0,1)</f>
        <v>Farm equipment</v>
      </c>
      <c r="G81" s="39" t="str">
        <f t="shared" si="80"/>
        <v>Consumer preparation</v>
      </c>
      <c r="H81" s="39" t="str">
        <f t="shared" si="80"/>
        <v>Juvenile RAS production energy use</v>
      </c>
      <c r="I81" s="39" t="str">
        <f t="shared" si="80"/>
        <v>Farming - vessel operations</v>
      </c>
      <c r="J81" s="39" t="str">
        <f t="shared" si="80"/>
        <v>Farming - energy use farm</v>
      </c>
      <c r="K81" s="39" t="str">
        <f t="shared" si="80"/>
        <v>Juvenile production bass and sea bream</v>
      </c>
      <c r="L81" s="39" t="str">
        <f t="shared" si="80"/>
        <v>Juvenile production equipment</v>
      </c>
      <c r="M81" s="39" t="str">
        <f t="shared" si="80"/>
        <v>Packaging used in distribution</v>
      </c>
      <c r="N81" s="39" t="str">
        <f t="shared" si="80"/>
        <v>Preparation - equipment and infrastructure</v>
      </c>
      <c r="O81" s="39" t="str">
        <f t="shared" si="80"/>
        <v>Farming - medical treatment</v>
      </c>
      <c r="P81" s="39" t="str">
        <f t="shared" si="80"/>
        <v>Preparation - energy use</v>
      </c>
      <c r="Q81" s="39" t="str">
        <f t="shared" si="80"/>
        <v>Farming bass and sea bream</v>
      </c>
      <c r="R81" s="39" t="str">
        <f t="shared" si="80"/>
        <v>Retail</v>
      </c>
      <c r="S81" s="39" t="str">
        <f t="shared" si="80"/>
        <v>Juvenile RAS production, sludge treatment</v>
      </c>
      <c r="T81" s="39" t="str">
        <f t="shared" si="80"/>
        <v>Hatchery</v>
      </c>
      <c r="U81" s="39" t="str">
        <f t="shared" si="80"/>
        <v>Transport landing to preparation</v>
      </c>
      <c r="V81" s="39" t="str">
        <f t="shared" si="80"/>
        <v>Transport preparation to retailer</v>
      </c>
      <c r="W81" s="39" t="str">
        <f t="shared" si="80"/>
        <v>Farming antifouling chemicals</v>
      </c>
    </row>
    <row r="82" spans="1:23" ht="56" x14ac:dyDescent="0.15">
      <c r="A82" s="37" t="str">
        <f t="shared" si="65"/>
        <v>Human toxicity, cancer - inorganics</v>
      </c>
      <c r="B82" s="38"/>
      <c r="C82" s="39" t="str">
        <f t="shared" si="63"/>
        <v>Feed - Salmonids</v>
      </c>
      <c r="D82" s="39" t="str">
        <f t="shared" si="78"/>
        <v>Juvenile RAS production energy use</v>
      </c>
      <c r="E82" s="39" t="str">
        <f t="shared" si="78"/>
        <v>Consumer preparation</v>
      </c>
      <c r="F82" s="39" t="str">
        <f t="shared" ref="F82:W82" si="81">_xlfn.XLOOKUP(LARGE($B147:$AY147,F$66),$B147:$AY147,$B$131:$AY$131,"NA",0,1)</f>
        <v>Feed - Bass and Sea bream</v>
      </c>
      <c r="G82" s="39" t="str">
        <f t="shared" si="81"/>
        <v>Feed - Bass and Sea bream</v>
      </c>
      <c r="H82" s="39" t="str">
        <f t="shared" si="81"/>
        <v>Feed - Bass and Sea bream</v>
      </c>
      <c r="I82" s="39" t="str">
        <f t="shared" si="81"/>
        <v>Feed - Bass and Sea bream</v>
      </c>
      <c r="J82" s="39" t="str">
        <f t="shared" si="81"/>
        <v>Feed - Bass and Sea bream</v>
      </c>
      <c r="K82" s="39" t="str">
        <f t="shared" si="81"/>
        <v>Feed - Bass and Sea bream</v>
      </c>
      <c r="L82" s="39" t="str">
        <f t="shared" si="81"/>
        <v>Feed - Bass and Sea bream</v>
      </c>
      <c r="M82" s="39" t="str">
        <f t="shared" si="81"/>
        <v>Feed - Bass and Sea bream</v>
      </c>
      <c r="N82" s="39" t="str">
        <f t="shared" si="81"/>
        <v>Feed - Bass and Sea bream</v>
      </c>
      <c r="O82" s="39" t="str">
        <f t="shared" si="81"/>
        <v>Feed - Bass and Sea bream</v>
      </c>
      <c r="P82" s="39" t="str">
        <f t="shared" si="81"/>
        <v>Feed - Bass and Sea bream</v>
      </c>
      <c r="Q82" s="39" t="str">
        <f t="shared" si="81"/>
        <v>Feed - Bass and Sea bream</v>
      </c>
      <c r="R82" s="39" t="str">
        <f t="shared" si="81"/>
        <v>Feed - Bass and Sea bream</v>
      </c>
      <c r="S82" s="39" t="str">
        <f t="shared" si="81"/>
        <v>Feed - Bass and Sea bream</v>
      </c>
      <c r="T82" s="39" t="str">
        <f t="shared" si="81"/>
        <v>Feed - Bass and Sea bream</v>
      </c>
      <c r="U82" s="39" t="str">
        <f t="shared" si="81"/>
        <v>Feed - Bass and Sea bream</v>
      </c>
      <c r="V82" s="39" t="str">
        <f t="shared" si="81"/>
        <v>Feed - Bass and Sea bream</v>
      </c>
      <c r="W82" s="39" t="str">
        <f t="shared" si="81"/>
        <v>Feed - Bass and Sea bream</v>
      </c>
    </row>
    <row r="83" spans="1:23" ht="56" x14ac:dyDescent="0.15">
      <c r="A83" s="37" t="str">
        <f t="shared" si="65"/>
        <v>Human toxicity, cancer - metals</v>
      </c>
      <c r="B83" s="38"/>
      <c r="C83" s="39" t="str">
        <f t="shared" si="63"/>
        <v>Feed - Salmonids</v>
      </c>
      <c r="D83" s="39" t="str">
        <f t="shared" si="78"/>
        <v>Feed - Bass and Sea bream</v>
      </c>
      <c r="E83" s="39" t="str">
        <f t="shared" si="78"/>
        <v>Consumer preparation</v>
      </c>
      <c r="F83" s="39" t="str">
        <f t="shared" ref="F83:W83" si="82">_xlfn.XLOOKUP(LARGE($B148:$AY148,F$66),$B148:$AY148,$B$131:$AY$131,"NA",0,1)</f>
        <v>Farm equipment</v>
      </c>
      <c r="G83" s="39" t="str">
        <f t="shared" si="82"/>
        <v>Juvenile RAS production energy use</v>
      </c>
      <c r="H83" s="39" t="str">
        <f t="shared" si="82"/>
        <v>Farming - vessel operations</v>
      </c>
      <c r="I83" s="39" t="str">
        <f t="shared" si="82"/>
        <v>Consumer packaging</v>
      </c>
      <c r="J83" s="39" t="str">
        <f t="shared" si="82"/>
        <v>Farming - energy use farm</v>
      </c>
      <c r="K83" s="39" t="str">
        <f t="shared" si="82"/>
        <v>Packaging used in distribution</v>
      </c>
      <c r="L83" s="39" t="str">
        <f t="shared" si="82"/>
        <v>Juvenile production bass and sea bream</v>
      </c>
      <c r="M83" s="39" t="str">
        <f t="shared" si="82"/>
        <v>Juvenile production equipment</v>
      </c>
      <c r="N83" s="39" t="str">
        <f t="shared" si="82"/>
        <v>Farming - medical treatment</v>
      </c>
      <c r="O83" s="39" t="str">
        <f t="shared" si="82"/>
        <v>Preparation - equipment and infrastructure</v>
      </c>
      <c r="P83" s="39" t="str">
        <f t="shared" si="82"/>
        <v>Farming bass and sea bream</v>
      </c>
      <c r="Q83" s="39" t="str">
        <f t="shared" si="82"/>
        <v>Preparation - energy use</v>
      </c>
      <c r="R83" s="39" t="str">
        <f t="shared" si="82"/>
        <v>Retail</v>
      </c>
      <c r="S83" s="39" t="str">
        <f t="shared" si="82"/>
        <v>Juvenile RAS production, sludge treatment</v>
      </c>
      <c r="T83" s="39" t="str">
        <f t="shared" si="82"/>
        <v>Hatchery</v>
      </c>
      <c r="U83" s="39" t="str">
        <f t="shared" si="82"/>
        <v>Transport landing to preparation</v>
      </c>
      <c r="V83" s="39" t="str">
        <f t="shared" si="82"/>
        <v>Farming antifouling chemicals</v>
      </c>
      <c r="W83" s="39" t="str">
        <f t="shared" si="82"/>
        <v>Transport preparation to retailer</v>
      </c>
    </row>
    <row r="84" spans="1:23" ht="56" x14ac:dyDescent="0.15">
      <c r="A84" s="37" t="str">
        <f t="shared" si="65"/>
        <v>Human toxicity, cancer - organics</v>
      </c>
      <c r="B84" s="38"/>
      <c r="C84" s="39" t="str">
        <f t="shared" si="63"/>
        <v>Feed - Salmonids</v>
      </c>
      <c r="D84" s="39" t="str">
        <f t="shared" si="78"/>
        <v>Consumer packaging</v>
      </c>
      <c r="E84" s="39" t="str">
        <f t="shared" si="78"/>
        <v>Feed - Bass and Sea bream</v>
      </c>
      <c r="F84" s="39" t="str">
        <f t="shared" ref="F84:W84" si="83">_xlfn.XLOOKUP(LARGE($B149:$AY149,F$66),$B149:$AY149,$B$131:$AY$131,"NA",0,1)</f>
        <v>Farm equipment</v>
      </c>
      <c r="G84" s="39" t="str">
        <f t="shared" si="83"/>
        <v>Juvenile RAS production energy use</v>
      </c>
      <c r="H84" s="39" t="str">
        <f t="shared" si="83"/>
        <v>Juvenile production bass and sea bream</v>
      </c>
      <c r="I84" s="39" t="str">
        <f t="shared" si="83"/>
        <v>Juvenile production equipment</v>
      </c>
      <c r="J84" s="39" t="str">
        <f t="shared" si="83"/>
        <v>Consumer preparation</v>
      </c>
      <c r="K84" s="39" t="str">
        <f t="shared" si="83"/>
        <v>Farming - vessel operations</v>
      </c>
      <c r="L84" s="39" t="str">
        <f t="shared" si="83"/>
        <v>Preparation - energy use</v>
      </c>
      <c r="M84" s="39" t="str">
        <f t="shared" si="83"/>
        <v>Farming - energy use farm</v>
      </c>
      <c r="N84" s="39" t="str">
        <f t="shared" si="83"/>
        <v>Preparation - equipment and infrastructure</v>
      </c>
      <c r="O84" s="39" t="str">
        <f t="shared" si="83"/>
        <v>Retail</v>
      </c>
      <c r="P84" s="39" t="str">
        <f t="shared" si="83"/>
        <v>Farming bass and sea bream</v>
      </c>
      <c r="Q84" s="39" t="str">
        <f t="shared" si="83"/>
        <v>Farming - medical treatment</v>
      </c>
      <c r="R84" s="39" t="str">
        <f t="shared" si="83"/>
        <v>Packaging used in distribution</v>
      </c>
      <c r="S84" s="39" t="str">
        <f t="shared" si="83"/>
        <v>Juvenile RAS production, sludge treatment</v>
      </c>
      <c r="T84" s="39" t="str">
        <f t="shared" si="83"/>
        <v>Hatchery</v>
      </c>
      <c r="U84" s="39" t="str">
        <f t="shared" si="83"/>
        <v>Transport landing to preparation</v>
      </c>
      <c r="V84" s="39" t="str">
        <f t="shared" si="83"/>
        <v>Transport preparation to retailer</v>
      </c>
      <c r="W84" s="39" t="str">
        <f t="shared" si="83"/>
        <v>Storing and redistribution</v>
      </c>
    </row>
    <row r="85" spans="1:23" ht="42" x14ac:dyDescent="0.15">
      <c r="A85" s="37" t="str">
        <f t="shared" si="65"/>
        <v>Human toxicity, non-cancer</v>
      </c>
      <c r="B85" s="38"/>
      <c r="C85" s="39" t="str">
        <f t="shared" si="63"/>
        <v>Feed - Salmonids</v>
      </c>
      <c r="D85" s="39" t="str">
        <f t="shared" si="78"/>
        <v>Farming bass and sea bream</v>
      </c>
      <c r="E85" s="39" t="str">
        <f t="shared" si="78"/>
        <v>Feed - Bass and Sea bream</v>
      </c>
      <c r="F85" s="39" t="str">
        <f t="shared" ref="F85:W85" si="84">_xlfn.XLOOKUP(LARGE($B150:$AY150,F$66),$B150:$AY150,$B$131:$AY$131,"NA",0,1)</f>
        <v>Consumer preparation</v>
      </c>
      <c r="G85" s="39" t="str">
        <f t="shared" si="84"/>
        <v>Farming - vessel operations</v>
      </c>
      <c r="H85" s="39" t="str">
        <f t="shared" si="84"/>
        <v>Consumer packaging</v>
      </c>
      <c r="I85" s="39" t="str">
        <f t="shared" si="84"/>
        <v>Juvenile RAS production energy use</v>
      </c>
      <c r="J85" s="39" t="str">
        <f t="shared" si="84"/>
        <v>Farming - energy use farm</v>
      </c>
      <c r="K85" s="39" t="str">
        <f t="shared" si="84"/>
        <v>Farm equipment</v>
      </c>
      <c r="L85" s="39" t="str">
        <f t="shared" si="84"/>
        <v>Packaging used in distribution</v>
      </c>
      <c r="M85" s="39" t="str">
        <f t="shared" si="84"/>
        <v>Juvenile production bass and sea bream</v>
      </c>
      <c r="N85" s="39" t="str">
        <f t="shared" si="84"/>
        <v>Juvenile production equipment</v>
      </c>
      <c r="O85" s="39" t="str">
        <f t="shared" si="84"/>
        <v>Preparation - energy use</v>
      </c>
      <c r="P85" s="39" t="str">
        <f t="shared" si="84"/>
        <v>Retail</v>
      </c>
      <c r="Q85" s="39" t="str">
        <f t="shared" si="84"/>
        <v>Juvenile RAS production, sludge treatment</v>
      </c>
      <c r="R85" s="39" t="str">
        <f t="shared" si="84"/>
        <v>Farming - medical treatment</v>
      </c>
      <c r="S85" s="39" t="str">
        <f t="shared" si="84"/>
        <v>Preparation - equipment and infrastructure</v>
      </c>
      <c r="T85" s="39" t="str">
        <f t="shared" si="84"/>
        <v>Farming antifouling chemicals</v>
      </c>
      <c r="U85" s="39" t="str">
        <f t="shared" si="84"/>
        <v>Hatchery</v>
      </c>
      <c r="V85" s="39" t="str">
        <f t="shared" si="84"/>
        <v>Transport preparation to retailer</v>
      </c>
      <c r="W85" s="39" t="str">
        <f t="shared" si="84"/>
        <v>Transport landing to preparation</v>
      </c>
    </row>
    <row r="86" spans="1:23" ht="56" x14ac:dyDescent="0.15">
      <c r="A86" s="37" t="str">
        <f t="shared" si="65"/>
        <v>Human toxicity, non-cancer - inorganics</v>
      </c>
      <c r="B86" s="38"/>
      <c r="C86" s="39" t="str">
        <f t="shared" si="63"/>
        <v>Feed - Salmonids</v>
      </c>
      <c r="D86" s="39" t="str">
        <f t="shared" si="78"/>
        <v>Feed - Bass and Sea bream</v>
      </c>
      <c r="E86" s="39" t="str">
        <f t="shared" si="78"/>
        <v>Farming - vessel operations</v>
      </c>
      <c r="F86" s="39" t="str">
        <f t="shared" ref="F86:W86" si="85">_xlfn.XLOOKUP(LARGE($B151:$AY151,F$66),$B151:$AY151,$B$131:$AY$131,"NA",0,1)</f>
        <v>Farming - energy use farm</v>
      </c>
      <c r="G86" s="39" t="str">
        <f t="shared" si="85"/>
        <v>Juvenile RAS production energy use</v>
      </c>
      <c r="H86" s="39" t="str">
        <f t="shared" si="85"/>
        <v>Consumer packaging</v>
      </c>
      <c r="I86" s="39" t="str">
        <f t="shared" si="85"/>
        <v>Farm equipment</v>
      </c>
      <c r="J86" s="39" t="str">
        <f t="shared" si="85"/>
        <v>Packaging used in distribution</v>
      </c>
      <c r="K86" s="39" t="str">
        <f t="shared" si="85"/>
        <v>Consumer preparation</v>
      </c>
      <c r="L86" s="39" t="str">
        <f t="shared" si="85"/>
        <v>Preparation - energy use</v>
      </c>
      <c r="M86" s="39" t="str">
        <f t="shared" si="85"/>
        <v>Juvenile RAS production, sludge treatment</v>
      </c>
      <c r="N86" s="39" t="str">
        <f t="shared" si="85"/>
        <v>Retail</v>
      </c>
      <c r="O86" s="39" t="str">
        <f t="shared" si="85"/>
        <v>Juvenile production equipment</v>
      </c>
      <c r="P86" s="39" t="str">
        <f t="shared" si="85"/>
        <v>Farming - medical treatment</v>
      </c>
      <c r="Q86" s="39" t="str">
        <f t="shared" si="85"/>
        <v>Juvenile production bass and sea bream</v>
      </c>
      <c r="R86" s="39" t="str">
        <f t="shared" si="85"/>
        <v>Preparation - equipment and infrastructure</v>
      </c>
      <c r="S86" s="39" t="str">
        <f t="shared" si="85"/>
        <v>Farming bass and sea bream</v>
      </c>
      <c r="T86" s="39" t="str">
        <f t="shared" si="85"/>
        <v>Hatchery</v>
      </c>
      <c r="U86" s="39" t="str">
        <f t="shared" si="85"/>
        <v>Transport preparation to retailer</v>
      </c>
      <c r="V86" s="39" t="str">
        <f t="shared" si="85"/>
        <v>Transport landing to preparation</v>
      </c>
      <c r="W86" s="39" t="str">
        <f t="shared" si="85"/>
        <v>Farming - emissions from feeding</v>
      </c>
    </row>
    <row r="87" spans="1:23" ht="70" x14ac:dyDescent="0.15">
      <c r="A87" s="37" t="str">
        <f t="shared" si="65"/>
        <v>Human toxicity, non-cancer - metals</v>
      </c>
      <c r="B87" s="38"/>
      <c r="C87" s="39" t="str">
        <f t="shared" si="63"/>
        <v>Feed - Salmonids</v>
      </c>
      <c r="D87" s="39" t="str">
        <f t="shared" si="78"/>
        <v>Feed - Bass and Sea bream</v>
      </c>
      <c r="E87" s="39" t="str">
        <f t="shared" si="78"/>
        <v>Consumer preparation</v>
      </c>
      <c r="F87" s="39" t="str">
        <f t="shared" ref="F87:W87" si="86">_xlfn.XLOOKUP(LARGE($B152:$AY152,F$66),$B152:$AY152,$B$131:$AY$131,"NA",0,1)</f>
        <v>Consumer packaging</v>
      </c>
      <c r="G87" s="39" t="str">
        <f t="shared" si="86"/>
        <v>Juvenile RAS production energy use</v>
      </c>
      <c r="H87" s="39" t="str">
        <f t="shared" si="86"/>
        <v>Farming - vessel operations</v>
      </c>
      <c r="I87" s="39" t="str">
        <f t="shared" si="86"/>
        <v>Farming - energy use farm</v>
      </c>
      <c r="J87" s="39" t="str">
        <f t="shared" si="86"/>
        <v>Farm equipment</v>
      </c>
      <c r="K87" s="39" t="str">
        <f t="shared" si="86"/>
        <v>Juvenile production bass and sea bream</v>
      </c>
      <c r="L87" s="39" t="str">
        <f t="shared" si="86"/>
        <v>Packaging used in distribution</v>
      </c>
      <c r="M87" s="39" t="str">
        <f t="shared" si="86"/>
        <v>Juvenile production equipment</v>
      </c>
      <c r="N87" s="39" t="str">
        <f t="shared" si="86"/>
        <v>Preparation - energy use</v>
      </c>
      <c r="O87" s="39" t="str">
        <f t="shared" si="86"/>
        <v>Farming bass and sea bream</v>
      </c>
      <c r="P87" s="39" t="str">
        <f t="shared" si="86"/>
        <v>Preparation - equipment and infrastructure</v>
      </c>
      <c r="Q87" s="39" t="str">
        <f t="shared" si="86"/>
        <v>Retail</v>
      </c>
      <c r="R87" s="39" t="str">
        <f t="shared" si="86"/>
        <v>Farming - medical treatment</v>
      </c>
      <c r="S87" s="39" t="str">
        <f t="shared" si="86"/>
        <v>Juvenile RAS production, sludge treatment</v>
      </c>
      <c r="T87" s="39" t="str">
        <f t="shared" si="86"/>
        <v>Farming antifouling chemicals</v>
      </c>
      <c r="U87" s="39" t="str">
        <f t="shared" si="86"/>
        <v>Hatchery</v>
      </c>
      <c r="V87" s="39" t="str">
        <f t="shared" si="86"/>
        <v>Transport landing to preparation</v>
      </c>
      <c r="W87" s="39" t="str">
        <f t="shared" si="86"/>
        <v>Transport preparation to retailer</v>
      </c>
    </row>
    <row r="88" spans="1:23" ht="42" x14ac:dyDescent="0.15">
      <c r="A88" s="37" t="str">
        <f t="shared" si="65"/>
        <v>Human toxicity, non-cancer - organics</v>
      </c>
      <c r="B88" s="38"/>
      <c r="C88" s="39" t="str">
        <f t="shared" si="63"/>
        <v>Farming bass and sea bream</v>
      </c>
      <c r="D88" s="39" t="str">
        <f t="shared" si="78"/>
        <v>Feed - Salmonids</v>
      </c>
      <c r="E88" s="39" t="str">
        <f t="shared" si="78"/>
        <v>Juvenile RAS production energy use</v>
      </c>
      <c r="F88" s="39" t="str">
        <f t="shared" ref="F88:W88" si="87">_xlfn.XLOOKUP(LARGE($B153:$AY153,F$66),$B153:$AY153,$B$131:$AY$131,"NA",0,1)</f>
        <v>Feed - Bass and Sea bream</v>
      </c>
      <c r="G88" s="39" t="str">
        <f t="shared" si="87"/>
        <v>Consumer preparation</v>
      </c>
      <c r="H88" s="39" t="str">
        <f t="shared" si="87"/>
        <v>Farming - vessel operations</v>
      </c>
      <c r="I88" s="39" t="str">
        <f t="shared" si="87"/>
        <v>Consumer packaging</v>
      </c>
      <c r="J88" s="39" t="str">
        <f t="shared" si="87"/>
        <v>Farming - energy use farm</v>
      </c>
      <c r="K88" s="39" t="str">
        <f t="shared" si="87"/>
        <v>Farm equipment</v>
      </c>
      <c r="L88" s="39" t="str">
        <f t="shared" si="87"/>
        <v>Juvenile production bass and sea bream</v>
      </c>
      <c r="M88" s="39" t="str">
        <f t="shared" si="87"/>
        <v>Packaging used in distribution</v>
      </c>
      <c r="N88" s="39" t="str">
        <f t="shared" si="87"/>
        <v>Juvenile production equipment</v>
      </c>
      <c r="O88" s="39" t="str">
        <f t="shared" si="87"/>
        <v>Preparation - energy use</v>
      </c>
      <c r="P88" s="39" t="str">
        <f t="shared" si="87"/>
        <v>Farming - medical treatment</v>
      </c>
      <c r="Q88" s="39" t="str">
        <f t="shared" si="87"/>
        <v>Retail</v>
      </c>
      <c r="R88" s="39" t="str">
        <f t="shared" si="87"/>
        <v>Preparation - equipment and infrastructure</v>
      </c>
      <c r="S88" s="39" t="str">
        <f t="shared" si="87"/>
        <v>Juvenile RAS production, sludge treatment</v>
      </c>
      <c r="T88" s="39" t="str">
        <f t="shared" si="87"/>
        <v>Farming antifouling chemicals</v>
      </c>
      <c r="U88" s="39" t="str">
        <f t="shared" si="87"/>
        <v>Hatchery</v>
      </c>
      <c r="V88" s="39" t="str">
        <f t="shared" si="87"/>
        <v>Transport landing to preparation</v>
      </c>
      <c r="W88" s="39" t="str">
        <f t="shared" si="87"/>
        <v>Transport preparation to retailer</v>
      </c>
    </row>
    <row r="89" spans="1:23" ht="42" x14ac:dyDescent="0.15">
      <c r="A89" s="37" t="str">
        <f t="shared" si="65"/>
        <v>Ionising radiation</v>
      </c>
      <c r="B89" s="38"/>
      <c r="C89" s="39" t="str">
        <f t="shared" si="63"/>
        <v>Feed - Salmonids</v>
      </c>
      <c r="D89" s="39" t="str">
        <f t="shared" si="78"/>
        <v>Feed - Bass and Sea bream</v>
      </c>
      <c r="E89" s="39" t="str">
        <f t="shared" si="78"/>
        <v>Juvenile production bass and sea bream</v>
      </c>
      <c r="F89" s="39" t="str">
        <f t="shared" ref="F89:W89" si="88">_xlfn.XLOOKUP(LARGE($B154:$AY154,F$66),$B154:$AY154,$B$131:$AY$131,"NA",0,1)</f>
        <v>Juvenile RAS production energy use</v>
      </c>
      <c r="G89" s="39" t="str">
        <f t="shared" si="88"/>
        <v>Consumer packaging</v>
      </c>
      <c r="H89" s="39" t="str">
        <f t="shared" si="88"/>
        <v>Preparation - energy use</v>
      </c>
      <c r="I89" s="39" t="str">
        <f t="shared" si="88"/>
        <v>Consumer preparation</v>
      </c>
      <c r="J89" s="39" t="str">
        <f t="shared" si="88"/>
        <v>Farm equipment</v>
      </c>
      <c r="K89" s="39" t="str">
        <f t="shared" si="88"/>
        <v>Retail</v>
      </c>
      <c r="L89" s="39" t="str">
        <f t="shared" si="88"/>
        <v>Packaging used in distribution</v>
      </c>
      <c r="M89" s="39" t="str">
        <f t="shared" si="88"/>
        <v>Farming bass and sea bream</v>
      </c>
      <c r="N89" s="39" t="str">
        <f t="shared" si="88"/>
        <v>Juvenile RAS production, sludge treatment</v>
      </c>
      <c r="O89" s="39" t="str">
        <f t="shared" si="88"/>
        <v>Farming - vessel operations</v>
      </c>
      <c r="P89" s="39" t="str">
        <f t="shared" si="88"/>
        <v>Farming - medical treatment</v>
      </c>
      <c r="Q89" s="39" t="str">
        <f t="shared" si="88"/>
        <v>Juvenile production equipment</v>
      </c>
      <c r="R89" s="39" t="str">
        <f t="shared" si="88"/>
        <v>Farming - energy use farm</v>
      </c>
      <c r="S89" s="39" t="str">
        <f t="shared" si="88"/>
        <v>Preparation - equipment and infrastructure</v>
      </c>
      <c r="T89" s="39" t="str">
        <f t="shared" si="88"/>
        <v>Hatchery</v>
      </c>
      <c r="U89" s="39" t="str">
        <f t="shared" si="88"/>
        <v>Storing and redistribution</v>
      </c>
      <c r="V89" s="39" t="str">
        <f t="shared" si="88"/>
        <v>Transport landing to preparation</v>
      </c>
      <c r="W89" s="39" t="str">
        <f t="shared" si="88"/>
        <v>Transport preparation to retailer</v>
      </c>
    </row>
    <row r="90" spans="1:23" ht="70" x14ac:dyDescent="0.15">
      <c r="A90" s="37" t="str">
        <f t="shared" si="65"/>
        <v>Land use</v>
      </c>
      <c r="B90" s="38"/>
      <c r="C90" s="39" t="str">
        <f t="shared" si="63"/>
        <v>Feed - Salmonids</v>
      </c>
      <c r="D90" s="39" t="str">
        <f t="shared" si="78"/>
        <v>Feed - Bass and Sea bream</v>
      </c>
      <c r="E90" s="39" t="str">
        <f t="shared" si="78"/>
        <v>Juvenile RAS production energy use</v>
      </c>
      <c r="F90" s="39" t="str">
        <f t="shared" ref="F90:W90" si="89">_xlfn.XLOOKUP(LARGE($B155:$AY155,F$66),$B155:$AY155,$B$131:$AY$131,"NA",0,1)</f>
        <v>Consumer preparation</v>
      </c>
      <c r="G90" s="39" t="str">
        <f t="shared" si="89"/>
        <v>Farming - vessel operations</v>
      </c>
      <c r="H90" s="39" t="str">
        <f t="shared" si="89"/>
        <v>Farming - energy use farm</v>
      </c>
      <c r="I90" s="39" t="str">
        <f t="shared" si="89"/>
        <v>Packaging used in distribution</v>
      </c>
      <c r="J90" s="39" t="str">
        <f t="shared" si="89"/>
        <v>Consumer packaging</v>
      </c>
      <c r="K90" s="39" t="str">
        <f t="shared" si="89"/>
        <v>Juvenile production bass and sea bream</v>
      </c>
      <c r="L90" s="39" t="str">
        <f t="shared" si="89"/>
        <v>Farm equipment</v>
      </c>
      <c r="M90" s="39" t="str">
        <f t="shared" si="89"/>
        <v>Juvenile production equipment</v>
      </c>
      <c r="N90" s="39" t="str">
        <f t="shared" si="89"/>
        <v>Preparation - energy use</v>
      </c>
      <c r="O90" s="39" t="str">
        <f t="shared" si="89"/>
        <v>Preparation - equipment and infrastructure</v>
      </c>
      <c r="P90" s="39" t="str">
        <f t="shared" si="89"/>
        <v>Retail</v>
      </c>
      <c r="Q90" s="39" t="str">
        <f t="shared" si="89"/>
        <v>Farming bass and sea bream</v>
      </c>
      <c r="R90" s="39" t="str">
        <f t="shared" si="89"/>
        <v>Farming - medical treatment</v>
      </c>
      <c r="S90" s="39" t="str">
        <f t="shared" si="89"/>
        <v>Juvenile RAS production, sludge treatment</v>
      </c>
      <c r="T90" s="39" t="str">
        <f t="shared" si="89"/>
        <v>Hatchery</v>
      </c>
      <c r="U90" s="39" t="str">
        <f t="shared" si="89"/>
        <v>Transport landing to preparation</v>
      </c>
      <c r="V90" s="39" t="str">
        <f t="shared" si="89"/>
        <v>Transport preparation to retailer</v>
      </c>
      <c r="W90" s="39" t="str">
        <f t="shared" si="89"/>
        <v>Storing and redistribution</v>
      </c>
    </row>
    <row r="91" spans="1:23" ht="70" x14ac:dyDescent="0.15">
      <c r="A91" s="37" t="str">
        <f t="shared" si="65"/>
        <v>Ozone depletion</v>
      </c>
      <c r="B91" s="38"/>
      <c r="C91" s="39" t="str">
        <f t="shared" si="63"/>
        <v>Feed - Bass and Sea bream</v>
      </c>
      <c r="D91" s="39" t="str">
        <f t="shared" si="78"/>
        <v>Feed - Salmonids</v>
      </c>
      <c r="E91" s="39" t="str">
        <f t="shared" si="78"/>
        <v>Consumer preparation</v>
      </c>
      <c r="F91" s="39" t="str">
        <f t="shared" ref="F91:W91" si="90">_xlfn.XLOOKUP(LARGE($B156:$AY156,F$66),$B156:$AY156,$B$131:$AY$131,"NA",0,1)</f>
        <v>Juvenile production bass and sea bream</v>
      </c>
      <c r="G91" s="39" t="str">
        <f t="shared" si="90"/>
        <v>Farming bass and sea bream</v>
      </c>
      <c r="H91" s="39" t="str">
        <f t="shared" si="90"/>
        <v>Farming - medical treatment</v>
      </c>
      <c r="I91" s="39" t="str">
        <f t="shared" si="90"/>
        <v>Juvenile RAS production energy use</v>
      </c>
      <c r="J91" s="39" t="str">
        <f t="shared" si="90"/>
        <v>Farm equipment</v>
      </c>
      <c r="K91" s="39" t="str">
        <f t="shared" si="90"/>
        <v>Juvenile production equipment</v>
      </c>
      <c r="L91" s="39" t="str">
        <f t="shared" si="90"/>
        <v>Juvenile RAS production, sludge treatment</v>
      </c>
      <c r="M91" s="39" t="str">
        <f t="shared" si="90"/>
        <v>Preparation - equipment and infrastructure</v>
      </c>
      <c r="N91" s="39" t="str">
        <f t="shared" si="90"/>
        <v>Retail</v>
      </c>
      <c r="O91" s="39" t="str">
        <f t="shared" si="90"/>
        <v>Preparation - energy use</v>
      </c>
      <c r="P91" s="39" t="str">
        <f t="shared" si="90"/>
        <v>Farming - vessel operations</v>
      </c>
      <c r="Q91" s="39" t="str">
        <f t="shared" si="90"/>
        <v>Farming - energy use farm</v>
      </c>
      <c r="R91" s="39" t="str">
        <f t="shared" si="90"/>
        <v>Packaging used in distribution</v>
      </c>
      <c r="S91" s="39" t="str">
        <f t="shared" si="90"/>
        <v>Consumer packaging</v>
      </c>
      <c r="T91" s="39" t="str">
        <f t="shared" si="90"/>
        <v>Storing and redistribution</v>
      </c>
      <c r="U91" s="39" t="str">
        <f t="shared" si="90"/>
        <v>Hatchery</v>
      </c>
      <c r="V91" s="39" t="str">
        <f t="shared" si="90"/>
        <v>Transport landing to preparation</v>
      </c>
      <c r="W91" s="39" t="str">
        <f t="shared" si="90"/>
        <v>Transport preparation to retailer</v>
      </c>
    </row>
    <row r="92" spans="1:23" ht="56" x14ac:dyDescent="0.15">
      <c r="A92" s="37" t="str">
        <f t="shared" si="65"/>
        <v>Photochemical ozone formation</v>
      </c>
      <c r="B92" s="38"/>
      <c r="C92" s="39" t="str">
        <f t="shared" si="63"/>
        <v>Feed - Salmonids</v>
      </c>
      <c r="D92" s="39" t="str">
        <f t="shared" si="78"/>
        <v>Feed - Bass and Sea bream</v>
      </c>
      <c r="E92" s="39" t="str">
        <f t="shared" si="78"/>
        <v>Farming - vessel operations</v>
      </c>
      <c r="F92" s="39" t="str">
        <f t="shared" ref="F92:W92" si="91">_xlfn.XLOOKUP(LARGE($B157:$AY157,F$66),$B157:$AY157,$B$131:$AY$131,"NA",0,1)</f>
        <v>Farming - energy use farm</v>
      </c>
      <c r="G92" s="39" t="str">
        <f t="shared" si="91"/>
        <v>Consumer packaging</v>
      </c>
      <c r="H92" s="39" t="str">
        <f t="shared" si="91"/>
        <v>Juvenile RAS production energy use</v>
      </c>
      <c r="I92" s="39" t="str">
        <f t="shared" si="91"/>
        <v>Farming bass and sea bream</v>
      </c>
      <c r="J92" s="39" t="str">
        <f t="shared" si="91"/>
        <v>Farm equipment</v>
      </c>
      <c r="K92" s="39" t="str">
        <f t="shared" si="91"/>
        <v>Consumer preparation</v>
      </c>
      <c r="L92" s="39" t="str">
        <f t="shared" si="91"/>
        <v>Juvenile production bass and sea bream</v>
      </c>
      <c r="M92" s="39" t="str">
        <f t="shared" si="91"/>
        <v>Preparation - energy use</v>
      </c>
      <c r="N92" s="39" t="str">
        <f t="shared" si="91"/>
        <v>Packaging used in distribution</v>
      </c>
      <c r="O92" s="39" t="str">
        <f t="shared" si="91"/>
        <v>Juvenile production equipment</v>
      </c>
      <c r="P92" s="39" t="str">
        <f t="shared" si="91"/>
        <v>Retail</v>
      </c>
      <c r="Q92" s="39" t="str">
        <f t="shared" si="91"/>
        <v>Farming - medical treatment</v>
      </c>
      <c r="R92" s="39" t="str">
        <f t="shared" si="91"/>
        <v>Preparation - equipment and infrastructure</v>
      </c>
      <c r="S92" s="39" t="str">
        <f t="shared" si="91"/>
        <v>Juvenile RAS production, sludge treatment</v>
      </c>
      <c r="T92" s="39" t="str">
        <f t="shared" si="91"/>
        <v>Transport preparation to retailer</v>
      </c>
      <c r="U92" s="39" t="str">
        <f t="shared" si="91"/>
        <v>Hatchery</v>
      </c>
      <c r="V92" s="39" t="str">
        <f t="shared" si="91"/>
        <v>Transport landing to preparation</v>
      </c>
      <c r="W92" s="39" t="str">
        <f t="shared" si="91"/>
        <v>Storing and redistribution</v>
      </c>
    </row>
    <row r="93" spans="1:23" ht="56" x14ac:dyDescent="0.15">
      <c r="A93" s="37" t="str">
        <f t="shared" si="65"/>
        <v>Resource use, fossils</v>
      </c>
      <c r="B93" s="38"/>
      <c r="C93" s="39" t="str">
        <f t="shared" si="63"/>
        <v>Feed - Salmonids</v>
      </c>
      <c r="D93" s="39" t="str">
        <f t="shared" si="78"/>
        <v>Consumer packaging</v>
      </c>
      <c r="E93" s="39" t="str">
        <f t="shared" si="78"/>
        <v>Farming - vessel operations</v>
      </c>
      <c r="F93" s="39" t="str">
        <f t="shared" ref="F93:W93" si="92">_xlfn.XLOOKUP(LARGE($B158:$AY158,F$66),$B158:$AY158,$B$131:$AY$131,"NA",0,1)</f>
        <v>Juvenile RAS production energy use</v>
      </c>
      <c r="G93" s="39" t="str">
        <f t="shared" si="92"/>
        <v>Farming - energy use farm</v>
      </c>
      <c r="H93" s="39" t="str">
        <f t="shared" si="92"/>
        <v>Packaging used in distribution</v>
      </c>
      <c r="I93" s="39" t="str">
        <f t="shared" si="92"/>
        <v>Farm equipment</v>
      </c>
      <c r="J93" s="39" t="str">
        <f t="shared" si="92"/>
        <v>Preparation - energy use</v>
      </c>
      <c r="K93" s="39" t="str">
        <f t="shared" si="92"/>
        <v>Consumer preparation</v>
      </c>
      <c r="L93" s="39" t="str">
        <f t="shared" si="92"/>
        <v>Farming bass and sea bream</v>
      </c>
      <c r="M93" s="39" t="str">
        <f t="shared" si="92"/>
        <v>Retail</v>
      </c>
      <c r="N93" s="39" t="str">
        <f t="shared" si="92"/>
        <v>Farming - medical treatment</v>
      </c>
      <c r="O93" s="39" t="str">
        <f t="shared" si="92"/>
        <v>Preparation - equipment and infrastructure</v>
      </c>
      <c r="P93" s="39" t="str">
        <f t="shared" si="92"/>
        <v>Juvenile production equipment</v>
      </c>
      <c r="Q93" s="39" t="str">
        <f t="shared" si="92"/>
        <v>Hatchery</v>
      </c>
      <c r="R93" s="39" t="str">
        <f t="shared" si="92"/>
        <v>Transport landing to preparation</v>
      </c>
      <c r="S93" s="39" t="str">
        <f t="shared" si="92"/>
        <v>Transport preparation to retailer</v>
      </c>
      <c r="T93" s="39" t="str">
        <f t="shared" si="92"/>
        <v>Storing and redistribution</v>
      </c>
      <c r="U93" s="39" t="str">
        <f t="shared" si="92"/>
        <v>Feed - Bass and Sea bream</v>
      </c>
      <c r="V93" s="39" t="str">
        <f t="shared" si="92"/>
        <v>Feed - Bass and Sea bream</v>
      </c>
      <c r="W93" s="39" t="str">
        <f t="shared" si="92"/>
        <v>Feed - Bass and Sea bream</v>
      </c>
    </row>
    <row r="94" spans="1:23" ht="42" x14ac:dyDescent="0.15">
      <c r="A94" s="37" t="str">
        <f t="shared" si="65"/>
        <v>Resource use, minerals and metals</v>
      </c>
      <c r="B94" s="38"/>
      <c r="C94" s="39" t="str">
        <f t="shared" si="63"/>
        <v>Juvenile production equipment</v>
      </c>
      <c r="D94" s="39" t="str">
        <f t="shared" si="78"/>
        <v>Farm equipment</v>
      </c>
      <c r="E94" s="39" t="str">
        <f t="shared" si="78"/>
        <v>Feed - Salmonids</v>
      </c>
      <c r="F94" s="39" t="str">
        <f t="shared" ref="F94:W94" si="93">_xlfn.XLOOKUP(LARGE($B159:$AY159,F$66),$B159:$AY159,$B$131:$AY$131,"NA",0,1)</f>
        <v>Preparation - equipment and infrastructure</v>
      </c>
      <c r="G94" s="39" t="str">
        <f t="shared" si="93"/>
        <v>Juvenile RAS production energy use</v>
      </c>
      <c r="H94" s="39" t="str">
        <f t="shared" si="93"/>
        <v>Feed - Bass and Sea bream</v>
      </c>
      <c r="I94" s="39" t="str">
        <f t="shared" si="93"/>
        <v>Consumer preparation</v>
      </c>
      <c r="J94" s="39" t="str">
        <f t="shared" si="93"/>
        <v>Consumer packaging</v>
      </c>
      <c r="K94" s="39" t="str">
        <f t="shared" si="93"/>
        <v>Farming - medical treatment</v>
      </c>
      <c r="L94" s="39" t="str">
        <f t="shared" si="93"/>
        <v>Farming - vessel operations</v>
      </c>
      <c r="M94" s="39" t="str">
        <f t="shared" si="93"/>
        <v>Farming - energy use farm</v>
      </c>
      <c r="N94" s="39" t="str">
        <f t="shared" si="93"/>
        <v>Packaging used in distribution</v>
      </c>
      <c r="O94" s="39" t="str">
        <f t="shared" si="93"/>
        <v>Preparation - energy use</v>
      </c>
      <c r="P94" s="39" t="str">
        <f t="shared" si="93"/>
        <v>Juvenile production bass and sea bream</v>
      </c>
      <c r="Q94" s="39" t="str">
        <f t="shared" si="93"/>
        <v>Retail</v>
      </c>
      <c r="R94" s="39" t="str">
        <f t="shared" si="93"/>
        <v>Farming bass and sea bream</v>
      </c>
      <c r="S94" s="39" t="str">
        <f t="shared" si="93"/>
        <v>Juvenile RAS production, sludge treatment</v>
      </c>
      <c r="T94" s="39" t="str">
        <f t="shared" si="93"/>
        <v>Hatchery</v>
      </c>
      <c r="U94" s="39" t="str">
        <f t="shared" si="93"/>
        <v>Transport landing to preparation</v>
      </c>
      <c r="V94" s="39" t="str">
        <f t="shared" si="93"/>
        <v>Transport preparation to retailer</v>
      </c>
      <c r="W94" s="39" t="str">
        <f t="shared" si="93"/>
        <v>Storing and redistribution</v>
      </c>
    </row>
    <row r="95" spans="1:23" x14ac:dyDescent="0.15">
      <c r="A95" s="37"/>
      <c r="B95" s="38"/>
      <c r="C95" s="39"/>
      <c r="D95" s="39"/>
      <c r="E95" s="39"/>
      <c r="F95" s="39"/>
      <c r="G95" s="39"/>
      <c r="H95" s="39"/>
      <c r="I95" s="39"/>
      <c r="J95" s="39"/>
      <c r="K95" s="39"/>
      <c r="L95" s="39"/>
      <c r="M95" s="39"/>
      <c r="N95" s="39"/>
      <c r="O95" s="39"/>
      <c r="P95" s="39"/>
      <c r="Q95" s="39"/>
      <c r="R95" s="39"/>
      <c r="S95" s="39"/>
      <c r="T95" s="39"/>
      <c r="U95" s="39"/>
      <c r="V95" s="39"/>
      <c r="W95" s="39"/>
    </row>
    <row r="96" spans="1:23" x14ac:dyDescent="0.15">
      <c r="B96"/>
      <c r="C96"/>
      <c r="D96"/>
      <c r="E96"/>
      <c r="F96"/>
    </row>
    <row r="97" spans="1:24" x14ac:dyDescent="0.15">
      <c r="B97"/>
      <c r="C97"/>
      <c r="D97"/>
      <c r="E97"/>
      <c r="F97"/>
    </row>
    <row r="98" spans="1:24" x14ac:dyDescent="0.15">
      <c r="B98"/>
      <c r="C98">
        <f>_xlfn.XLOOKUP(LARGE($B132:$AY132,C$66),$B132:$AY132,$B132:$AY132,"NA",0,1)</f>
        <v>5.4352710999999998E-2</v>
      </c>
      <c r="D98"/>
      <c r="E98"/>
      <c r="F98"/>
    </row>
    <row r="99" spans="1:24" x14ac:dyDescent="0.15">
      <c r="B99"/>
      <c r="C99"/>
      <c r="D99"/>
      <c r="E99"/>
      <c r="F99"/>
    </row>
    <row r="100" spans="1:24" x14ac:dyDescent="0.15">
      <c r="A100" s="2"/>
      <c r="B100" s="4"/>
      <c r="C100" s="11"/>
      <c r="D100" s="11"/>
      <c r="E100" s="11"/>
      <c r="F100" s="11"/>
      <c r="G100" s="11"/>
      <c r="H100" s="11"/>
      <c r="I100" s="11"/>
      <c r="J100" s="11"/>
      <c r="K100" s="11"/>
      <c r="L100" s="11"/>
      <c r="M100" s="11"/>
      <c r="N100" s="11"/>
      <c r="O100" s="11"/>
      <c r="P100" s="11"/>
      <c r="Q100" s="11"/>
      <c r="R100" s="11"/>
      <c r="S100" s="11"/>
      <c r="T100" s="11"/>
      <c r="U100" s="11"/>
      <c r="V100" s="11"/>
      <c r="W100" s="11"/>
    </row>
    <row r="101" spans="1:24" x14ac:dyDescent="0.15">
      <c r="A101" s="40" t="str">
        <f>A179</f>
        <v>Acidification</v>
      </c>
      <c r="B101" s="41"/>
      <c r="C101" s="42">
        <f t="shared" ref="C101:C129" si="94">(_xlfn.XLOOKUP(LARGE($B132:$AY132,C$66),$B132:$AY132,$B132:$AY132,"NA",0,1))/$C4</f>
        <v>0.57720419887601238</v>
      </c>
      <c r="D101" s="42">
        <f t="shared" ref="D101:F101" si="95">(_xlfn.XLOOKUP(LARGE($B132:$AY132,D$66),$B132:$AY132,$B132:$AY132,"NA",0,1))/$C4</f>
        <v>0.16566955152518514</v>
      </c>
      <c r="E101" s="42">
        <f t="shared" si="95"/>
        <v>0.10338724021394351</v>
      </c>
      <c r="F101" s="42">
        <f t="shared" si="95"/>
        <v>4.3324176315520185E-2</v>
      </c>
      <c r="G101" s="42">
        <f t="shared" ref="G101:X101" si="96">(_xlfn.XLOOKUP(LARGE($B132:$AY132,G$66),$B132:$AY132,$B132:$AY132,"NA",0,1))/$C4</f>
        <v>3.3889128663973478E-2</v>
      </c>
      <c r="H101" s="42">
        <f t="shared" si="96"/>
        <v>2.8570823114127654E-2</v>
      </c>
      <c r="I101" s="42">
        <f t="shared" si="96"/>
        <v>1.1105325320119968E-2</v>
      </c>
      <c r="J101" s="42">
        <f t="shared" si="96"/>
        <v>8.3066045223308925E-3</v>
      </c>
      <c r="K101" s="42">
        <f t="shared" si="96"/>
        <v>8.2508369528734374E-3</v>
      </c>
      <c r="L101" s="42">
        <f t="shared" si="96"/>
        <v>4.2128205150180195E-3</v>
      </c>
      <c r="M101" s="42">
        <f t="shared" si="96"/>
        <v>3.6444988810847212E-3</v>
      </c>
      <c r="N101" s="42">
        <f t="shared" si="96"/>
        <v>2.9337483033060421E-3</v>
      </c>
      <c r="O101" s="42">
        <f t="shared" si="96"/>
        <v>2.8677630830685075E-3</v>
      </c>
      <c r="P101" s="42">
        <f t="shared" si="96"/>
        <v>2.1603921938630863E-3</v>
      </c>
      <c r="Q101" s="42">
        <f t="shared" si="96"/>
        <v>1.9403564675173435E-3</v>
      </c>
      <c r="R101" s="42">
        <f t="shared" si="96"/>
        <v>1.598403241438052E-3</v>
      </c>
      <c r="S101" s="42">
        <f t="shared" si="96"/>
        <v>8.3787682274448494E-4</v>
      </c>
      <c r="T101" s="42">
        <f t="shared" si="96"/>
        <v>5.3081936703090739E-5</v>
      </c>
      <c r="U101" s="42">
        <f t="shared" si="96"/>
        <v>3.4436562813661778E-5</v>
      </c>
      <c r="V101" s="42">
        <f t="shared" si="96"/>
        <v>7.8732081271401363E-6</v>
      </c>
      <c r="W101" s="42">
        <f t="shared" si="96"/>
        <v>8.6328022933872246E-7</v>
      </c>
      <c r="X101" s="42" t="e">
        <f t="shared" si="96"/>
        <v>#NUM!</v>
      </c>
    </row>
    <row r="102" spans="1:24" x14ac:dyDescent="0.15">
      <c r="A102" s="40" t="str">
        <f t="shared" ref="A102:A129" si="97">A180</f>
        <v>Climate change</v>
      </c>
      <c r="B102" s="41"/>
      <c r="C102" s="42">
        <f t="shared" si="94"/>
        <v>0.5626835491869151</v>
      </c>
      <c r="D102" s="42">
        <f t="shared" ref="D102:F113" si="98">(_xlfn.XLOOKUP(LARGE($B133:$AY133,D$66),$B133:$AY133,$B133:$AY133,"NA",0,1))/$C5</f>
        <v>0.1645557512582812</v>
      </c>
      <c r="E102" s="42">
        <f t="shared" si="98"/>
        <v>6.0038086952564095E-2</v>
      </c>
      <c r="F102" s="42">
        <f t="shared" si="98"/>
        <v>5.3764468482806076E-2</v>
      </c>
      <c r="G102" s="42">
        <f t="shared" ref="G102:X102" si="99">(_xlfn.XLOOKUP(LARGE($B133:$AY133,G$66),$B133:$AY133,$B133:$AY133,"NA",0,1))/$C5</f>
        <v>3.6534832648273244E-2</v>
      </c>
      <c r="H102" s="42">
        <f t="shared" si="99"/>
        <v>3.584810650088438E-2</v>
      </c>
      <c r="I102" s="42">
        <f t="shared" si="99"/>
        <v>2.2529872643625121E-2</v>
      </c>
      <c r="J102" s="42">
        <f t="shared" si="99"/>
        <v>1.9982648681999091E-2</v>
      </c>
      <c r="K102" s="42">
        <f t="shared" si="99"/>
        <v>1.243046692082642E-2</v>
      </c>
      <c r="L102" s="42">
        <f t="shared" si="99"/>
        <v>9.6779876654380891E-3</v>
      </c>
      <c r="M102" s="42">
        <f t="shared" si="99"/>
        <v>8.0436468692215001E-3</v>
      </c>
      <c r="N102" s="42">
        <f t="shared" si="99"/>
        <v>4.3389214979729536E-3</v>
      </c>
      <c r="O102" s="42">
        <f t="shared" si="99"/>
        <v>3.1453502612507128E-3</v>
      </c>
      <c r="P102" s="42">
        <f t="shared" si="99"/>
        <v>1.9077967624722132E-3</v>
      </c>
      <c r="Q102" s="42">
        <f t="shared" si="99"/>
        <v>1.4708527963674287E-3</v>
      </c>
      <c r="R102" s="42">
        <f t="shared" si="99"/>
        <v>1.4384820838808522E-3</v>
      </c>
      <c r="S102" s="42">
        <f t="shared" si="99"/>
        <v>1.1203106651459993E-3</v>
      </c>
      <c r="T102" s="42">
        <f t="shared" si="99"/>
        <v>4.1130293435901258E-4</v>
      </c>
      <c r="U102" s="42">
        <f t="shared" si="99"/>
        <v>6.7379059130805781E-5</v>
      </c>
      <c r="V102" s="42">
        <f t="shared" si="99"/>
        <v>8.1040337838913938E-6</v>
      </c>
      <c r="W102" s="42">
        <f t="shared" si="99"/>
        <v>2.0820948017347444E-6</v>
      </c>
      <c r="X102" s="42" t="e">
        <f t="shared" si="99"/>
        <v>#NUM!</v>
      </c>
    </row>
    <row r="103" spans="1:24" x14ac:dyDescent="0.15">
      <c r="A103" s="40" t="str">
        <f t="shared" si="97"/>
        <v>Climate change - Biogenic</v>
      </c>
      <c r="B103" s="41"/>
      <c r="C103" s="42">
        <f t="shared" si="94"/>
        <v>0.74177616583030681</v>
      </c>
      <c r="D103" s="42">
        <f t="shared" si="98"/>
        <v>0.18817178939352544</v>
      </c>
      <c r="E103" s="42">
        <f t="shared" si="98"/>
        <v>3.0161892459823408E-2</v>
      </c>
      <c r="F103" s="42">
        <f t="shared" si="98"/>
        <v>1.175342815061396E-2</v>
      </c>
      <c r="G103" s="42">
        <f t="shared" ref="G103:X103" si="100">(_xlfn.XLOOKUP(LARGE($B134:$AY134,G$66),$B134:$AY134,$B134:$AY134,"NA",0,1))/$C6</f>
        <v>7.5694225820124809E-3</v>
      </c>
      <c r="H103" s="42">
        <f t="shared" si="100"/>
        <v>4.1713731742919723E-3</v>
      </c>
      <c r="I103" s="42">
        <f t="shared" si="100"/>
        <v>3.2011073853209422E-3</v>
      </c>
      <c r="J103" s="42">
        <f t="shared" si="100"/>
        <v>3.1719484962138807E-3</v>
      </c>
      <c r="K103" s="42">
        <f t="shared" si="100"/>
        <v>2.5789509962098698E-3</v>
      </c>
      <c r="L103" s="42">
        <f t="shared" si="100"/>
        <v>2.2219144386296818E-3</v>
      </c>
      <c r="M103" s="42">
        <f t="shared" si="100"/>
        <v>2.1056908986866081E-3</v>
      </c>
      <c r="N103" s="42">
        <f t="shared" si="100"/>
        <v>1.1155898318663878E-3</v>
      </c>
      <c r="O103" s="42">
        <f t="shared" si="100"/>
        <v>7.993498845431813E-4</v>
      </c>
      <c r="P103" s="42">
        <f t="shared" si="100"/>
        <v>6.6851313849104158E-4</v>
      </c>
      <c r="Q103" s="42">
        <f t="shared" si="100"/>
        <v>3.3628924582281033E-4</v>
      </c>
      <c r="R103" s="42">
        <f t="shared" si="100"/>
        <v>1.2327118559126828E-4</v>
      </c>
      <c r="S103" s="42">
        <f t="shared" si="100"/>
        <v>5.1932752668828546E-5</v>
      </c>
      <c r="T103" s="42">
        <f t="shared" si="100"/>
        <v>1.8694825053970098E-5</v>
      </c>
      <c r="U103" s="42">
        <f t="shared" si="100"/>
        <v>1.5100373055692737E-6</v>
      </c>
      <c r="V103" s="42">
        <f t="shared" si="100"/>
        <v>6.9694353104438759E-7</v>
      </c>
      <c r="W103" s="42">
        <f t="shared" si="100"/>
        <v>4.6834949056632934E-7</v>
      </c>
      <c r="X103" s="42" t="e">
        <f t="shared" si="100"/>
        <v>#NUM!</v>
      </c>
    </row>
    <row r="104" spans="1:24" x14ac:dyDescent="0.15">
      <c r="A104" s="40" t="str">
        <f t="shared" si="97"/>
        <v>Climate change - Fossil</v>
      </c>
      <c r="B104" s="41"/>
      <c r="C104" s="42">
        <f t="shared" si="94"/>
        <v>0.40568407034353637</v>
      </c>
      <c r="D104" s="42">
        <f t="shared" si="98"/>
        <v>0.21725640300032562</v>
      </c>
      <c r="E104" s="42">
        <f t="shared" si="98"/>
        <v>8.5797453126607623E-2</v>
      </c>
      <c r="F104" s="42">
        <f t="shared" si="98"/>
        <v>7.6242202947792645E-2</v>
      </c>
      <c r="G104" s="42">
        <f t="shared" ref="G104:X104" si="101">(_xlfn.XLOOKUP(LARGE($B135:$AY135,G$66),$B135:$AY135,$B135:$AY135,"NA",0,1))/$C7</f>
        <v>5.1692003288259972E-2</v>
      </c>
      <c r="H104" s="42">
        <f t="shared" si="101"/>
        <v>4.0217169800746404E-2</v>
      </c>
      <c r="I104" s="42">
        <f t="shared" si="101"/>
        <v>3.1949113777594497E-2</v>
      </c>
      <c r="J104" s="42">
        <f t="shared" si="101"/>
        <v>2.8363583813762756E-2</v>
      </c>
      <c r="K104" s="42">
        <f t="shared" si="101"/>
        <v>1.7784271320859166E-2</v>
      </c>
      <c r="L104" s="42">
        <f t="shared" si="101"/>
        <v>1.3813842446760137E-2</v>
      </c>
      <c r="M104" s="42">
        <f t="shared" si="101"/>
        <v>1.1456552998755379E-2</v>
      </c>
      <c r="N104" s="42">
        <f t="shared" si="101"/>
        <v>6.1447958037058352E-3</v>
      </c>
      <c r="O104" s="42">
        <f t="shared" si="101"/>
        <v>4.4987083338476064E-3</v>
      </c>
      <c r="P104" s="42">
        <f t="shared" si="101"/>
        <v>2.6807131917545826E-3</v>
      </c>
      <c r="Q104" s="42">
        <f t="shared" si="101"/>
        <v>2.1042589632464565E-3</v>
      </c>
      <c r="R104" s="42">
        <f t="shared" si="101"/>
        <v>2.0416021376595825E-3</v>
      </c>
      <c r="S104" s="42">
        <f t="shared" si="101"/>
        <v>1.5804476908711004E-3</v>
      </c>
      <c r="T104" s="42">
        <f t="shared" si="101"/>
        <v>5.823553447189036E-4</v>
      </c>
      <c r="U104" s="42">
        <f t="shared" si="101"/>
        <v>9.5971665244157049E-5</v>
      </c>
      <c r="V104" s="42">
        <f t="shared" si="101"/>
        <v>1.1511873371384872E-5</v>
      </c>
      <c r="W104" s="42">
        <f t="shared" si="101"/>
        <v>2.9681305797052016E-6</v>
      </c>
      <c r="X104" s="42" t="e">
        <f t="shared" si="101"/>
        <v>#NUM!</v>
      </c>
    </row>
    <row r="105" spans="1:24" x14ac:dyDescent="0.15">
      <c r="A105" s="40" t="str">
        <f t="shared" si="97"/>
        <v>Climate change - Land Use and LU Change</v>
      </c>
      <c r="B105" s="41"/>
      <c r="C105" s="42">
        <f t="shared" si="94"/>
        <v>0.93519571989804695</v>
      </c>
      <c r="D105" s="42">
        <f t="shared" si="98"/>
        <v>3.5907013847616409E-2</v>
      </c>
      <c r="E105" s="42">
        <f t="shared" si="98"/>
        <v>2.551131029163281E-2</v>
      </c>
      <c r="F105" s="42">
        <f t="shared" si="98"/>
        <v>1.3144705129908944E-3</v>
      </c>
      <c r="G105" s="42">
        <f t="shared" ref="G105:X105" si="102">(_xlfn.XLOOKUP(LARGE($B136:$AY136,G$66),$B136:$AY136,$B136:$AY136,"NA",0,1))/$C8</f>
        <v>1.3078459082488596E-3</v>
      </c>
      <c r="H105" s="42">
        <f t="shared" si="102"/>
        <v>5.5082572993218198E-4</v>
      </c>
      <c r="I105" s="42">
        <f t="shared" si="102"/>
        <v>5.662089657663931E-5</v>
      </c>
      <c r="J105" s="42">
        <f t="shared" si="102"/>
        <v>4.3602545348660612E-5</v>
      </c>
      <c r="K105" s="42">
        <f t="shared" si="102"/>
        <v>3.9433865715166512E-5</v>
      </c>
      <c r="L105" s="42">
        <f t="shared" si="102"/>
        <v>2.8611194903064585E-5</v>
      </c>
      <c r="M105" s="42">
        <f t="shared" si="102"/>
        <v>1.4340814523425553E-5</v>
      </c>
      <c r="N105" s="42">
        <f t="shared" si="102"/>
        <v>1.0949564019721745E-5</v>
      </c>
      <c r="O105" s="42">
        <f t="shared" si="102"/>
        <v>7.0453532441608326E-6</v>
      </c>
      <c r="P105" s="42">
        <f t="shared" si="102"/>
        <v>6.1371091155168064E-6</v>
      </c>
      <c r="Q105" s="42">
        <f t="shared" si="102"/>
        <v>4.5164261883317847E-6</v>
      </c>
      <c r="R105" s="42">
        <f t="shared" si="102"/>
        <v>8.2387451590286253E-7</v>
      </c>
      <c r="S105" s="42">
        <f t="shared" si="102"/>
        <v>2.6926751227045434E-7</v>
      </c>
      <c r="T105" s="42">
        <f t="shared" si="102"/>
        <v>2.2693242600447855E-7</v>
      </c>
      <c r="U105" s="42">
        <f t="shared" si="102"/>
        <v>1.3448889953413253E-7</v>
      </c>
      <c r="V105" s="42">
        <f t="shared" si="102"/>
        <v>9.5790597535759252E-8</v>
      </c>
      <c r="W105" s="42">
        <f t="shared" si="102"/>
        <v>5.6879465253223871E-9</v>
      </c>
      <c r="X105" s="42" t="e">
        <f t="shared" si="102"/>
        <v>#NUM!</v>
      </c>
    </row>
    <row r="106" spans="1:24" x14ac:dyDescent="0.15">
      <c r="A106" s="40" t="str">
        <f t="shared" si="97"/>
        <v>Ecotoxicity, freshwater - part 1</v>
      </c>
      <c r="B106" s="41"/>
      <c r="C106" s="42">
        <f t="shared" si="94"/>
        <v>0.79694328125703029</v>
      </c>
      <c r="D106" s="42">
        <f t="shared" si="98"/>
        <v>7.3484220471929609E-2</v>
      </c>
      <c r="E106" s="42">
        <f t="shared" si="98"/>
        <v>2.8940044877798807E-2</v>
      </c>
      <c r="F106" s="42">
        <f t="shared" si="98"/>
        <v>2.8675144475899268E-2</v>
      </c>
      <c r="G106" s="42">
        <f t="shared" ref="G106:X106" si="103">(_xlfn.XLOOKUP(LARGE($B137:$AY137,G$66),$B137:$AY137,$B137:$AY137,"NA",0,1))/$C9</f>
        <v>2.026794614786815E-2</v>
      </c>
      <c r="H106" s="42">
        <f t="shared" si="103"/>
        <v>1.2016250905490999E-2</v>
      </c>
      <c r="I106" s="42">
        <f t="shared" si="103"/>
        <v>1.1123161937476317E-2</v>
      </c>
      <c r="J106" s="42">
        <f t="shared" si="103"/>
        <v>7.6896894088334033E-3</v>
      </c>
      <c r="K106" s="42">
        <f t="shared" si="103"/>
        <v>7.4529148549304378E-3</v>
      </c>
      <c r="L106" s="42">
        <f t="shared" si="103"/>
        <v>3.3690527753772559E-3</v>
      </c>
      <c r="M106" s="42">
        <f t="shared" si="103"/>
        <v>2.3909615910037859E-3</v>
      </c>
      <c r="N106" s="42">
        <f t="shared" si="103"/>
        <v>2.0221898337751737E-3</v>
      </c>
      <c r="O106" s="42">
        <f t="shared" si="103"/>
        <v>1.948377556931798E-3</v>
      </c>
      <c r="P106" s="42">
        <f t="shared" si="103"/>
        <v>1.2859239658156174E-3</v>
      </c>
      <c r="Q106" s="42">
        <f t="shared" si="103"/>
        <v>1.1195690365160952E-3</v>
      </c>
      <c r="R106" s="42">
        <f t="shared" si="103"/>
        <v>7.0260355180641664E-4</v>
      </c>
      <c r="S106" s="42">
        <f t="shared" si="103"/>
        <v>4.9639140708261881E-4</v>
      </c>
      <c r="T106" s="42">
        <f t="shared" si="103"/>
        <v>4.5766480458373772E-5</v>
      </c>
      <c r="U106" s="42">
        <f t="shared" si="103"/>
        <v>1.988440748155685E-5</v>
      </c>
      <c r="V106" s="42">
        <f t="shared" si="103"/>
        <v>3.7088852547565947E-6</v>
      </c>
      <c r="W106" s="42">
        <f t="shared" si="103"/>
        <v>2.4174057043863557E-6</v>
      </c>
      <c r="X106" s="42" t="e">
        <f t="shared" si="103"/>
        <v>#NUM!</v>
      </c>
    </row>
    <row r="107" spans="1:24" x14ac:dyDescent="0.15">
      <c r="A107" s="40" t="str">
        <f t="shared" si="97"/>
        <v>Ecotoxicity, freshwater - part 2</v>
      </c>
      <c r="B107" s="41"/>
      <c r="C107" s="42">
        <f t="shared" si="94"/>
        <v>0.86871564174254168</v>
      </c>
      <c r="D107" s="42">
        <f t="shared" si="98"/>
        <v>9.1025181831151755E-2</v>
      </c>
      <c r="E107" s="42">
        <f t="shared" si="98"/>
        <v>2.5436709882366206E-2</v>
      </c>
      <c r="F107" s="42">
        <f t="shared" si="98"/>
        <v>5.9160875055996563E-3</v>
      </c>
      <c r="G107" s="42">
        <f t="shared" ref="G107:X107" si="104">(_xlfn.XLOOKUP(LARGE($B138:$AY138,G$66),$B138:$AY138,$B138:$AY138,"NA",0,1))/$C10</f>
        <v>3.5345721692842461E-3</v>
      </c>
      <c r="H107" s="42">
        <f t="shared" si="104"/>
        <v>9.8458429491146151E-4</v>
      </c>
      <c r="I107" s="42">
        <f t="shared" si="104"/>
        <v>8.0244224598078695E-4</v>
      </c>
      <c r="J107" s="42">
        <f t="shared" si="104"/>
        <v>7.0362229479788943E-4</v>
      </c>
      <c r="K107" s="42">
        <f t="shared" si="104"/>
        <v>6.3833908496857441E-4</v>
      </c>
      <c r="L107" s="42">
        <f t="shared" si="104"/>
        <v>5.1501585139783197E-4</v>
      </c>
      <c r="M107" s="42">
        <f t="shared" si="104"/>
        <v>4.1734007973388224E-4</v>
      </c>
      <c r="N107" s="42">
        <f t="shared" si="104"/>
        <v>3.3677396520104963E-4</v>
      </c>
      <c r="O107" s="42">
        <f t="shared" si="104"/>
        <v>3.0570616912826499E-4</v>
      </c>
      <c r="P107" s="42">
        <f t="shared" si="104"/>
        <v>2.9485124882859662E-4</v>
      </c>
      <c r="Q107" s="42">
        <f t="shared" si="104"/>
        <v>2.7473595741001625E-4</v>
      </c>
      <c r="R107" s="42">
        <f t="shared" si="104"/>
        <v>8.0555376449983169E-5</v>
      </c>
      <c r="S107" s="42">
        <f t="shared" si="104"/>
        <v>1.2069862662146086E-5</v>
      </c>
      <c r="T107" s="42">
        <f t="shared" si="104"/>
        <v>5.387558070019378E-6</v>
      </c>
      <c r="U107" s="42">
        <f t="shared" si="104"/>
        <v>1.7154792311470489E-7</v>
      </c>
      <c r="V107" s="42">
        <f t="shared" si="104"/>
        <v>1.3488891580549762E-7</v>
      </c>
      <c r="W107" s="42">
        <f t="shared" si="104"/>
        <v>7.6299238786647668E-8</v>
      </c>
      <c r="X107" s="42" t="e">
        <f t="shared" si="104"/>
        <v>#NUM!</v>
      </c>
    </row>
    <row r="108" spans="1:24" x14ac:dyDescent="0.15">
      <c r="A108" s="40" t="str">
        <f t="shared" si="97"/>
        <v>Ecotoxicity, freshwater - inorganics</v>
      </c>
      <c r="B108" s="41"/>
      <c r="C108" s="42">
        <f t="shared" si="94"/>
        <v>0.465476765459443</v>
      </c>
      <c r="D108" s="42">
        <f t="shared" si="98"/>
        <v>0.13046353626575272</v>
      </c>
      <c r="E108" s="42">
        <f t="shared" si="98"/>
        <v>0.12332815501226096</v>
      </c>
      <c r="F108" s="42">
        <f t="shared" si="98"/>
        <v>8.5779660494776894E-2</v>
      </c>
      <c r="G108" s="42">
        <f t="shared" ref="G108:X108" si="105">(_xlfn.XLOOKUP(LARGE($B139:$AY139,G$66),$B139:$AY139,$B139:$AY139,"NA",0,1))/$C11</f>
        <v>5.4670434017748917E-2</v>
      </c>
      <c r="H108" s="42">
        <f t="shared" si="105"/>
        <v>3.5220497001567014E-2</v>
      </c>
      <c r="I108" s="42">
        <f t="shared" si="105"/>
        <v>3.4560922329189649E-2</v>
      </c>
      <c r="J108" s="42">
        <f t="shared" si="105"/>
        <v>2.1071863772417803E-2</v>
      </c>
      <c r="K108" s="42">
        <f t="shared" si="105"/>
        <v>1.878275597281881E-2</v>
      </c>
      <c r="L108" s="42">
        <f t="shared" si="105"/>
        <v>9.7295485347308631E-3</v>
      </c>
      <c r="M108" s="42">
        <f t="shared" si="105"/>
        <v>7.0799746870271532E-3</v>
      </c>
      <c r="N108" s="42">
        <f t="shared" si="105"/>
        <v>4.1437758457615412E-3</v>
      </c>
      <c r="O108" s="42">
        <f t="shared" si="105"/>
        <v>2.9503405274061388E-3</v>
      </c>
      <c r="P108" s="42">
        <f t="shared" si="105"/>
        <v>2.0989113509619949E-3</v>
      </c>
      <c r="Q108" s="42">
        <f t="shared" si="105"/>
        <v>1.9419119140084927E-3</v>
      </c>
      <c r="R108" s="42">
        <f t="shared" si="105"/>
        <v>1.7466915748941974E-3</v>
      </c>
      <c r="S108" s="42">
        <f t="shared" si="105"/>
        <v>6.5254001834866944E-4</v>
      </c>
      <c r="T108" s="42">
        <f t="shared" si="105"/>
        <v>2.1450820863907151E-4</v>
      </c>
      <c r="U108" s="42">
        <f t="shared" si="105"/>
        <v>5.8364096029310919E-5</v>
      </c>
      <c r="V108" s="42">
        <f t="shared" si="105"/>
        <v>1.645834558841508E-5</v>
      </c>
      <c r="W108" s="42">
        <f t="shared" si="105"/>
        <v>1.0919055165649396E-5</v>
      </c>
      <c r="X108" s="42" t="e">
        <f t="shared" si="105"/>
        <v>#NUM!</v>
      </c>
    </row>
    <row r="109" spans="1:24" x14ac:dyDescent="0.15">
      <c r="A109" s="40" t="str">
        <f t="shared" si="97"/>
        <v>Ecotoxicity, freshwater - metals</v>
      </c>
      <c r="B109" s="41"/>
      <c r="C109" s="42">
        <f t="shared" si="94"/>
        <v>0.49699513958773073</v>
      </c>
      <c r="D109" s="42">
        <f t="shared" si="98"/>
        <v>0.37710535272855061</v>
      </c>
      <c r="E109" s="42">
        <f t="shared" si="98"/>
        <v>3.0136427516442861E-2</v>
      </c>
      <c r="F109" s="42">
        <f t="shared" si="98"/>
        <v>2.8036403717830984E-2</v>
      </c>
      <c r="G109" s="42">
        <f t="shared" ref="G109:X109" si="106">(_xlfn.XLOOKUP(LARGE($B140:$AY140,G$66),$B140:$AY140,$B140:$AY140,"NA",0,1))/$C12</f>
        <v>1.2813651026617382E-2</v>
      </c>
      <c r="H109" s="42">
        <f t="shared" si="106"/>
        <v>9.6376805166677234E-3</v>
      </c>
      <c r="I109" s="42">
        <f t="shared" si="106"/>
        <v>9.3992021689674448E-3</v>
      </c>
      <c r="J109" s="42">
        <f t="shared" si="106"/>
        <v>8.4610379457635432E-3</v>
      </c>
      <c r="K109" s="42">
        <f t="shared" si="106"/>
        <v>6.5769158538934776E-3</v>
      </c>
      <c r="L109" s="42">
        <f t="shared" si="106"/>
        <v>6.1886183024915855E-3</v>
      </c>
      <c r="M109" s="42">
        <f t="shared" si="106"/>
        <v>3.3443740661485604E-3</v>
      </c>
      <c r="N109" s="42">
        <f t="shared" si="106"/>
        <v>3.299839637814063E-3</v>
      </c>
      <c r="O109" s="42">
        <f t="shared" si="106"/>
        <v>2.8250909723633085E-3</v>
      </c>
      <c r="P109" s="42">
        <f t="shared" si="106"/>
        <v>2.2614821894765794E-3</v>
      </c>
      <c r="Q109" s="42">
        <f t="shared" si="106"/>
        <v>1.382789902659446E-3</v>
      </c>
      <c r="R109" s="42">
        <f t="shared" si="106"/>
        <v>1.2612232528878681E-3</v>
      </c>
      <c r="S109" s="42">
        <f t="shared" si="106"/>
        <v>2.1927988143379676E-4</v>
      </c>
      <c r="T109" s="42">
        <f t="shared" si="106"/>
        <v>5.2271633868027899E-5</v>
      </c>
      <c r="U109" s="42">
        <f t="shared" si="106"/>
        <v>1.3635276497537005E-6</v>
      </c>
      <c r="V109" s="42">
        <f t="shared" si="106"/>
        <v>1.3087298654702425E-6</v>
      </c>
      <c r="W109" s="42">
        <f t="shared" si="106"/>
        <v>5.468408767851116E-7</v>
      </c>
      <c r="X109" s="42" t="e">
        <f t="shared" si="106"/>
        <v>#NUM!</v>
      </c>
    </row>
    <row r="110" spans="1:24" x14ac:dyDescent="0.15">
      <c r="A110" s="40" t="str">
        <f t="shared" si="97"/>
        <v>Ecotoxicity, freshwater - organics</v>
      </c>
      <c r="B110" s="41"/>
      <c r="C110" s="42">
        <f t="shared" si="94"/>
        <v>0.973523987417519</v>
      </c>
      <c r="D110" s="42">
        <f t="shared" si="98"/>
        <v>2.647521147616827E-2</v>
      </c>
      <c r="E110" s="42">
        <f t="shared" si="98"/>
        <v>3.9022080135484317E-7</v>
      </c>
      <c r="F110" s="42">
        <f t="shared" si="98"/>
        <v>1.6197277073359745E-7</v>
      </c>
      <c r="G110" s="42">
        <f t="shared" ref="G110:X110" si="107">(_xlfn.XLOOKUP(LARGE($B141:$AY141,G$66),$B141:$AY141,$B141:$AY141,"NA",0,1))/$C13</f>
        <v>9.7518842870051872E-8</v>
      </c>
      <c r="H110" s="42">
        <f t="shared" si="107"/>
        <v>8.4694610733955829E-8</v>
      </c>
      <c r="I110" s="42">
        <f t="shared" si="107"/>
        <v>2.445764209664431E-8</v>
      </c>
      <c r="J110" s="42">
        <f t="shared" si="107"/>
        <v>1.8876741988200045E-8</v>
      </c>
      <c r="K110" s="42">
        <f t="shared" si="107"/>
        <v>1.2058236205141035E-8</v>
      </c>
      <c r="L110" s="42">
        <f t="shared" si="107"/>
        <v>7.9102539421764531E-9</v>
      </c>
      <c r="M110" s="42">
        <f t="shared" si="107"/>
        <v>1.6755543257618954E-9</v>
      </c>
      <c r="N110" s="42">
        <f t="shared" si="107"/>
        <v>9.0316226272980443E-10</v>
      </c>
      <c r="O110" s="42">
        <f t="shared" si="107"/>
        <v>7.9153664435027484E-10</v>
      </c>
      <c r="P110" s="42">
        <f t="shared" si="107"/>
        <v>2.5319464075135226E-11</v>
      </c>
      <c r="Q110" s="42">
        <f t="shared" si="107"/>
        <v>8.3980635531978729E-13</v>
      </c>
      <c r="R110" s="42">
        <f t="shared" si="107"/>
        <v>5.1691779037791262E-16</v>
      </c>
      <c r="S110" s="42">
        <f t="shared" si="107"/>
        <v>2.2962068697041751E-17</v>
      </c>
      <c r="T110" s="42">
        <f t="shared" si="107"/>
        <v>1.0936393048828436E-17</v>
      </c>
      <c r="U110" s="42">
        <f t="shared" si="107"/>
        <v>2.8840417239442539E-18</v>
      </c>
      <c r="V110" s="42">
        <f t="shared" si="107"/>
        <v>6.2535679901655556E-19</v>
      </c>
      <c r="W110" s="42">
        <f t="shared" si="107"/>
        <v>1.5645798545575436E-20</v>
      </c>
      <c r="X110" s="42" t="e">
        <f t="shared" si="107"/>
        <v>#NUM!</v>
      </c>
    </row>
    <row r="111" spans="1:24" x14ac:dyDescent="0.15">
      <c r="A111" s="40" t="str">
        <f t="shared" si="97"/>
        <v>Particulate Matter</v>
      </c>
      <c r="B111" s="41"/>
      <c r="C111" s="42">
        <f t="shared" si="94"/>
        <v>0.46862464644696178</v>
      </c>
      <c r="D111" s="42">
        <f t="shared" si="98"/>
        <v>0.19559044598299255</v>
      </c>
      <c r="E111" s="42">
        <f t="shared" si="98"/>
        <v>0.15332300219153741</v>
      </c>
      <c r="F111" s="42">
        <f t="shared" si="98"/>
        <v>8.1961709020077614E-2</v>
      </c>
      <c r="G111" s="42">
        <f t="shared" ref="G111:X111" si="108">(_xlfn.XLOOKUP(LARGE($B142:$AY142,G$66),$B142:$AY142,$B142:$AY142,"NA",0,1))/$C14</f>
        <v>2.4576969316393419E-2</v>
      </c>
      <c r="H111" s="42">
        <f t="shared" si="108"/>
        <v>2.4354765142970105E-2</v>
      </c>
      <c r="I111" s="42">
        <f t="shared" si="108"/>
        <v>1.7226249101171001E-2</v>
      </c>
      <c r="J111" s="42">
        <f t="shared" si="108"/>
        <v>7.6627129329427208E-3</v>
      </c>
      <c r="K111" s="42">
        <f t="shared" si="108"/>
        <v>5.0881164147506862E-3</v>
      </c>
      <c r="L111" s="42">
        <f t="shared" si="108"/>
        <v>4.0360916500467442E-3</v>
      </c>
      <c r="M111" s="42">
        <f t="shared" si="108"/>
        <v>3.878157756470553E-3</v>
      </c>
      <c r="N111" s="42">
        <f t="shared" si="108"/>
        <v>3.8030242652072545E-3</v>
      </c>
      <c r="O111" s="42">
        <f t="shared" si="108"/>
        <v>2.6028416605199467E-3</v>
      </c>
      <c r="P111" s="42">
        <f t="shared" si="108"/>
        <v>2.2247207891447152E-3</v>
      </c>
      <c r="Q111" s="42">
        <f t="shared" si="108"/>
        <v>2.0105229553396297E-3</v>
      </c>
      <c r="R111" s="42">
        <f t="shared" si="108"/>
        <v>1.8153440422763695E-3</v>
      </c>
      <c r="S111" s="42">
        <f t="shared" si="108"/>
        <v>1.1538797568220478E-3</v>
      </c>
      <c r="T111" s="42">
        <f t="shared" si="108"/>
        <v>2.9927442437115272E-5</v>
      </c>
      <c r="U111" s="42">
        <f t="shared" si="108"/>
        <v>2.6605181837307534E-5</v>
      </c>
      <c r="V111" s="42">
        <f t="shared" si="108"/>
        <v>9.5029386569771861E-6</v>
      </c>
      <c r="W111" s="42">
        <f t="shared" si="108"/>
        <v>7.6501144436106758E-7</v>
      </c>
      <c r="X111" s="42" t="e">
        <f t="shared" si="108"/>
        <v>#NUM!</v>
      </c>
    </row>
    <row r="112" spans="1:24" x14ac:dyDescent="0.15">
      <c r="A112" s="40" t="str">
        <f t="shared" si="97"/>
        <v>Eutrophication, marine</v>
      </c>
      <c r="B112" s="41"/>
      <c r="C112" s="42">
        <f t="shared" si="94"/>
        <v>0.42956867174465613</v>
      </c>
      <c r="D112" s="42">
        <f t="shared" si="98"/>
        <v>0.39712735888972683</v>
      </c>
      <c r="E112" s="42">
        <f t="shared" si="98"/>
        <v>0.12043673181485939</v>
      </c>
      <c r="F112" s="42">
        <f t="shared" si="98"/>
        <v>2.4525557362430131E-2</v>
      </c>
      <c r="G112" s="42">
        <f t="shared" ref="G112:X112" si="109">(_xlfn.XLOOKUP(LARGE($B143:$AY143,G$66),$B143:$AY143,$B143:$AY143,"NA",0,1))/$C15</f>
        <v>1.3242081979703342E-2</v>
      </c>
      <c r="H112" s="42">
        <f t="shared" si="109"/>
        <v>5.5490630209918523E-3</v>
      </c>
      <c r="I112" s="42">
        <f t="shared" si="109"/>
        <v>3.9252461967374634E-3</v>
      </c>
      <c r="J112" s="42">
        <f t="shared" si="109"/>
        <v>1.5312488839884625E-3</v>
      </c>
      <c r="K112" s="42">
        <f t="shared" si="109"/>
        <v>1.4418709485719565E-3</v>
      </c>
      <c r="L112" s="42">
        <f t="shared" si="109"/>
        <v>1.3974698328591154E-3</v>
      </c>
      <c r="M112" s="42">
        <f t="shared" si="109"/>
        <v>4.231929738220089E-4</v>
      </c>
      <c r="N112" s="42">
        <f t="shared" si="109"/>
        <v>2.1632714397333444E-4</v>
      </c>
      <c r="O112" s="42">
        <f t="shared" si="109"/>
        <v>1.4774640606644762E-4</v>
      </c>
      <c r="P112" s="42">
        <f t="shared" si="109"/>
        <v>1.2042234194406107E-4</v>
      </c>
      <c r="Q112" s="42">
        <f t="shared" si="109"/>
        <v>1.1378296253342852E-4</v>
      </c>
      <c r="R112" s="42">
        <f t="shared" si="109"/>
        <v>8.9812521522093455E-5</v>
      </c>
      <c r="S112" s="42">
        <f t="shared" si="109"/>
        <v>7.9217832464569321E-5</v>
      </c>
      <c r="T112" s="42">
        <f t="shared" si="109"/>
        <v>5.4778701381144647E-5</v>
      </c>
      <c r="U112" s="42">
        <f t="shared" si="109"/>
        <v>6.8057454744465231E-6</v>
      </c>
      <c r="V112" s="42">
        <f t="shared" si="109"/>
        <v>1.6783670970113776E-6</v>
      </c>
      <c r="W112" s="42">
        <f t="shared" si="109"/>
        <v>8.9227585418068302E-7</v>
      </c>
      <c r="X112" s="42" t="e">
        <f t="shared" si="109"/>
        <v>#NUM!</v>
      </c>
    </row>
    <row r="113" spans="1:24" x14ac:dyDescent="0.15">
      <c r="A113" s="40" t="str">
        <f t="shared" si="97"/>
        <v>Eutrophication, freshwater</v>
      </c>
      <c r="B113" s="41"/>
      <c r="C113" s="42">
        <f t="shared" si="94"/>
        <v>0.78880367801748819</v>
      </c>
      <c r="D113" s="42">
        <f t="shared" si="98"/>
        <v>0.15240234469137517</v>
      </c>
      <c r="E113" s="42">
        <f t="shared" si="98"/>
        <v>2.4109218749136269E-2</v>
      </c>
      <c r="F113" s="42">
        <f t="shared" si="98"/>
        <v>8.4803923713514043E-3</v>
      </c>
      <c r="G113" s="42">
        <f t="shared" ref="G113:X113" si="110">(_xlfn.XLOOKUP(LARGE($B144:$AY144,G$66),$B144:$AY144,$B144:$AY144,"NA",0,1))/$C16</f>
        <v>7.8216503116846844E-3</v>
      </c>
      <c r="H113" s="42">
        <f t="shared" si="110"/>
        <v>4.119095584830838E-3</v>
      </c>
      <c r="I113" s="42">
        <f t="shared" si="110"/>
        <v>3.4777602014429061E-3</v>
      </c>
      <c r="J113" s="42">
        <f t="shared" si="110"/>
        <v>3.437670907896886E-3</v>
      </c>
      <c r="K113" s="42">
        <f t="shared" si="110"/>
        <v>1.4405478237673119E-3</v>
      </c>
      <c r="L113" s="42">
        <f t="shared" si="110"/>
        <v>1.41003435884469E-3</v>
      </c>
      <c r="M113" s="42">
        <f t="shared" si="110"/>
        <v>1.231272621413058E-3</v>
      </c>
      <c r="N113" s="42">
        <f t="shared" si="110"/>
        <v>1.1012577665023269E-3</v>
      </c>
      <c r="O113" s="42">
        <f t="shared" si="110"/>
        <v>7.7429889740136186E-4</v>
      </c>
      <c r="P113" s="42">
        <f t="shared" si="110"/>
        <v>6.1942943425896278E-4</v>
      </c>
      <c r="Q113" s="42">
        <f t="shared" si="110"/>
        <v>4.536408733546456E-4</v>
      </c>
      <c r="R113" s="42">
        <f t="shared" si="110"/>
        <v>1.7418114637572879E-4</v>
      </c>
      <c r="S113" s="42">
        <f t="shared" si="110"/>
        <v>1.418040782931912E-4</v>
      </c>
      <c r="T113" s="42">
        <f t="shared" si="110"/>
        <v>1.1596193404141463E-6</v>
      </c>
      <c r="U113" s="42">
        <f t="shared" si="110"/>
        <v>3.175800394761673E-7</v>
      </c>
      <c r="V113" s="42">
        <f t="shared" si="110"/>
        <v>2.158506117933767E-7</v>
      </c>
      <c r="W113" s="42">
        <f t="shared" si="110"/>
        <v>2.9114590530623275E-8</v>
      </c>
      <c r="X113" s="42" t="e">
        <f t="shared" si="110"/>
        <v>#NUM!</v>
      </c>
    </row>
    <row r="114" spans="1:24" x14ac:dyDescent="0.15">
      <c r="A114" s="40" t="str">
        <f t="shared" si="97"/>
        <v>Eutrophication, terrestrial</v>
      </c>
      <c r="B114" s="41"/>
      <c r="C114" s="42">
        <f t="shared" si="94"/>
        <v>0.58221909533643568</v>
      </c>
      <c r="D114" s="42">
        <f t="shared" ref="D114:E129" si="111">(_xlfn.XLOOKUP(LARGE($B145:$AY145,D$66),$B145:$AY145,$B145:$AY145,"NA",0,1))/$C17</f>
        <v>0.15027774673891009</v>
      </c>
      <c r="E114" s="42">
        <f t="shared" si="111"/>
        <v>0.13748164078132646</v>
      </c>
      <c r="F114" s="42">
        <f t="shared" ref="F114:W114" si="112">(_xlfn.XLOOKUP(LARGE($B145:$AY145,F$66),$B145:$AY145,$B145:$AY145,"NA",0,1))/$C17</f>
        <v>5.7611354134324021E-2</v>
      </c>
      <c r="G114" s="42">
        <f t="shared" si="112"/>
        <v>2.2198206008579954E-2</v>
      </c>
      <c r="H114" s="42">
        <f t="shared" si="112"/>
        <v>1.4473238074723073E-2</v>
      </c>
      <c r="I114" s="42">
        <f t="shared" si="112"/>
        <v>7.3822772417219875E-3</v>
      </c>
      <c r="J114" s="42">
        <f t="shared" si="112"/>
        <v>6.974419988176001E-3</v>
      </c>
      <c r="K114" s="42">
        <f t="shared" si="112"/>
        <v>6.2069204040360888E-3</v>
      </c>
      <c r="L114" s="42">
        <f t="shared" si="112"/>
        <v>4.259209868876155E-3</v>
      </c>
      <c r="M114" s="42">
        <f t="shared" si="112"/>
        <v>2.4154894778340426E-3</v>
      </c>
      <c r="N114" s="42">
        <f t="shared" si="112"/>
        <v>2.1657949461841406E-3</v>
      </c>
      <c r="O114" s="42">
        <f t="shared" si="112"/>
        <v>2.0848397762518807E-3</v>
      </c>
      <c r="P114" s="42">
        <f t="shared" si="112"/>
        <v>1.6049942855969068E-3</v>
      </c>
      <c r="Q114" s="42">
        <f t="shared" si="112"/>
        <v>1.0411725572040528E-3</v>
      </c>
      <c r="R114" s="42">
        <f t="shared" si="112"/>
        <v>9.8157217246632247E-4</v>
      </c>
      <c r="S114" s="42">
        <f t="shared" si="112"/>
        <v>5.2518249308478168E-4</v>
      </c>
      <c r="T114" s="42">
        <f t="shared" si="112"/>
        <v>7.0388393479949108E-5</v>
      </c>
      <c r="U114" s="42">
        <f t="shared" si="112"/>
        <v>1.6747624426778768E-5</v>
      </c>
      <c r="V114" s="42">
        <f t="shared" si="112"/>
        <v>9.2900470391786749E-6</v>
      </c>
      <c r="W114" s="42">
        <f t="shared" si="112"/>
        <v>4.1964932245452286E-7</v>
      </c>
      <c r="X114" s="42" t="e">
        <f t="shared" ref="X114:X126" si="113">(_xlfn.XLOOKUP(LARGE($B145:$AY145,X$66),$B145:$AY145,$B145:$AY145,"NA",0,1))/$C17</f>
        <v>#NUM!</v>
      </c>
    </row>
    <row r="115" spans="1:24" x14ac:dyDescent="0.15">
      <c r="A115" s="40" t="str">
        <f t="shared" si="97"/>
        <v>Human toxicity, cancer</v>
      </c>
      <c r="B115" s="41"/>
      <c r="C115" s="42">
        <f t="shared" si="94"/>
        <v>0.69472819813049536</v>
      </c>
      <c r="D115" s="42">
        <f t="shared" si="111"/>
        <v>9.7320909113806128E-2</v>
      </c>
      <c r="E115" s="42">
        <f t="shared" si="111"/>
        <v>5.1162420824951101E-2</v>
      </c>
      <c r="F115" s="42">
        <f t="shared" ref="F115:W115" si="114">(_xlfn.XLOOKUP(LARGE($B146:$AY146,F$66),$B146:$AY146,$B146:$AY146,"NA",0,1))/$C18</f>
        <v>3.6165932582757382E-2</v>
      </c>
      <c r="G115" s="42">
        <f t="shared" si="114"/>
        <v>3.5908527939558156E-2</v>
      </c>
      <c r="H115" s="42">
        <f t="shared" si="114"/>
        <v>2.6198612423439922E-2</v>
      </c>
      <c r="I115" s="42">
        <f t="shared" si="114"/>
        <v>2.0233479420272135E-2</v>
      </c>
      <c r="J115" s="42">
        <f t="shared" si="114"/>
        <v>8.4787915728798766E-3</v>
      </c>
      <c r="K115" s="42">
        <f t="shared" si="114"/>
        <v>7.8911907156468224E-3</v>
      </c>
      <c r="L115" s="42">
        <f t="shared" si="114"/>
        <v>6.2896719369792018E-3</v>
      </c>
      <c r="M115" s="42">
        <f t="shared" si="114"/>
        <v>3.890380576029139E-3</v>
      </c>
      <c r="N115" s="42">
        <f t="shared" si="114"/>
        <v>3.0984349189165459E-3</v>
      </c>
      <c r="O115" s="42">
        <f t="shared" si="114"/>
        <v>2.5312044255228461E-3</v>
      </c>
      <c r="P115" s="42">
        <f t="shared" si="114"/>
        <v>2.4299269658097891E-3</v>
      </c>
      <c r="Q115" s="42">
        <f t="shared" si="114"/>
        <v>1.9754219817985225E-3</v>
      </c>
      <c r="R115" s="42">
        <f t="shared" si="114"/>
        <v>1.3031903335737685E-3</v>
      </c>
      <c r="S115" s="42">
        <f t="shared" si="114"/>
        <v>3.632406164549121E-4</v>
      </c>
      <c r="T115" s="42">
        <f t="shared" si="114"/>
        <v>2.0309466123990041E-5</v>
      </c>
      <c r="U115" s="42">
        <f t="shared" si="114"/>
        <v>5.5548281034458347E-6</v>
      </c>
      <c r="V115" s="42">
        <f t="shared" si="114"/>
        <v>2.3281491797599054E-6</v>
      </c>
      <c r="W115" s="42">
        <f t="shared" si="114"/>
        <v>1.7589712128729845E-6</v>
      </c>
      <c r="X115" s="42" t="e">
        <f t="shared" si="113"/>
        <v>#NUM!</v>
      </c>
    </row>
    <row r="116" spans="1:24" x14ac:dyDescent="0.15">
      <c r="A116" s="40" t="str">
        <f t="shared" si="97"/>
        <v>Human toxicity, cancer - inorganics</v>
      </c>
      <c r="B116" s="41"/>
      <c r="C116" s="42">
        <f t="shared" si="94"/>
        <v>0.96414499079629812</v>
      </c>
      <c r="D116" s="42">
        <f t="shared" si="111"/>
        <v>2.6220101269170914E-2</v>
      </c>
      <c r="E116" s="42">
        <f t="shared" si="111"/>
        <v>9.6349079345309629E-3</v>
      </c>
      <c r="F116" s="42">
        <f t="shared" ref="F116:W116" si="115">(_xlfn.XLOOKUP(LARGE($B147:$AY147,F$66),$B147:$AY147,$B147:$AY147,"NA",0,1))/$C19</f>
        <v>0</v>
      </c>
      <c r="G116" s="42">
        <f t="shared" si="115"/>
        <v>0</v>
      </c>
      <c r="H116" s="42">
        <f t="shared" si="115"/>
        <v>0</v>
      </c>
      <c r="I116" s="42">
        <f t="shared" si="115"/>
        <v>0</v>
      </c>
      <c r="J116" s="42">
        <f t="shared" si="115"/>
        <v>0</v>
      </c>
      <c r="K116" s="42">
        <f t="shared" si="115"/>
        <v>0</v>
      </c>
      <c r="L116" s="42">
        <f t="shared" si="115"/>
        <v>0</v>
      </c>
      <c r="M116" s="42">
        <f t="shared" si="115"/>
        <v>0</v>
      </c>
      <c r="N116" s="42">
        <f t="shared" si="115"/>
        <v>0</v>
      </c>
      <c r="O116" s="42">
        <f t="shared" si="115"/>
        <v>0</v>
      </c>
      <c r="P116" s="42">
        <f t="shared" si="115"/>
        <v>0</v>
      </c>
      <c r="Q116" s="42">
        <f t="shared" si="115"/>
        <v>0</v>
      </c>
      <c r="R116" s="42">
        <f t="shared" si="115"/>
        <v>0</v>
      </c>
      <c r="S116" s="42">
        <f t="shared" si="115"/>
        <v>0</v>
      </c>
      <c r="T116" s="42">
        <f t="shared" si="115"/>
        <v>0</v>
      </c>
      <c r="U116" s="42">
        <f t="shared" si="115"/>
        <v>0</v>
      </c>
      <c r="V116" s="42">
        <f t="shared" si="115"/>
        <v>0</v>
      </c>
      <c r="W116" s="42">
        <f t="shared" si="115"/>
        <v>0</v>
      </c>
      <c r="X116" s="42" t="e">
        <f t="shared" si="113"/>
        <v>#NUM!</v>
      </c>
    </row>
    <row r="117" spans="1:24" x14ac:dyDescent="0.15">
      <c r="A117" s="40" t="str">
        <f t="shared" si="97"/>
        <v>Human toxicity, cancer - metals</v>
      </c>
      <c r="B117" s="41"/>
      <c r="C117" s="42">
        <f t="shared" si="94"/>
        <v>0.75726710314508983</v>
      </c>
      <c r="D117" s="42">
        <f t="shared" si="111"/>
        <v>7.7055518300396558E-2</v>
      </c>
      <c r="E117" s="42">
        <f t="shared" si="111"/>
        <v>4.1132187888100129E-2</v>
      </c>
      <c r="F117" s="42">
        <f t="shared" ref="F117:W117" si="116">(_xlfn.XLOOKUP(LARGE($B148:$AY148,F$66),$B148:$AY148,$B148:$AY148,"NA",0,1))/$C20</f>
        <v>3.1621881702785307E-2</v>
      </c>
      <c r="G117" s="42">
        <f t="shared" si="116"/>
        <v>2.3764244271657915E-2</v>
      </c>
      <c r="H117" s="42">
        <f t="shared" si="116"/>
        <v>2.1705756042279895E-2</v>
      </c>
      <c r="I117" s="42">
        <f t="shared" si="116"/>
        <v>1.8405326318083167E-2</v>
      </c>
      <c r="J117" s="42">
        <f t="shared" si="116"/>
        <v>9.0957452118390555E-3</v>
      </c>
      <c r="K117" s="42">
        <f t="shared" si="116"/>
        <v>4.4116577506207897E-3</v>
      </c>
      <c r="L117" s="42">
        <f t="shared" si="116"/>
        <v>3.7686618359151335E-3</v>
      </c>
      <c r="M117" s="42">
        <f t="shared" si="116"/>
        <v>3.5127450217998179E-3</v>
      </c>
      <c r="N117" s="42">
        <f t="shared" si="116"/>
        <v>2.6680155478313763E-3</v>
      </c>
      <c r="O117" s="42">
        <f t="shared" si="116"/>
        <v>2.4072452258788539E-3</v>
      </c>
      <c r="P117" s="42">
        <f t="shared" si="116"/>
        <v>1.9324826249189273E-3</v>
      </c>
      <c r="Q117" s="42">
        <f t="shared" si="116"/>
        <v>6.7862178785618678E-4</v>
      </c>
      <c r="R117" s="42">
        <f t="shared" si="116"/>
        <v>3.8758210908602974E-4</v>
      </c>
      <c r="S117" s="42">
        <f t="shared" si="116"/>
        <v>1.7274339125794108E-4</v>
      </c>
      <c r="T117" s="42">
        <f t="shared" si="116"/>
        <v>5.4899386060097292E-6</v>
      </c>
      <c r="U117" s="42">
        <f t="shared" si="116"/>
        <v>2.8058293354425994E-6</v>
      </c>
      <c r="V117" s="42">
        <f t="shared" si="116"/>
        <v>2.1946415046593448E-6</v>
      </c>
      <c r="W117" s="42">
        <f t="shared" si="116"/>
        <v>1.8536530421686295E-6</v>
      </c>
      <c r="X117" s="42" t="e">
        <f t="shared" si="113"/>
        <v>#NUM!</v>
      </c>
    </row>
    <row r="118" spans="1:24" x14ac:dyDescent="0.15">
      <c r="A118" s="40" t="str">
        <f t="shared" si="97"/>
        <v>Human toxicity, cancer - organics</v>
      </c>
      <c r="B118" s="41"/>
      <c r="C118" s="42">
        <f t="shared" si="94"/>
        <v>0.44223421354073161</v>
      </c>
      <c r="D118" s="42">
        <f t="shared" si="111"/>
        <v>0.18341560749304633</v>
      </c>
      <c r="E118" s="42">
        <f t="shared" si="111"/>
        <v>0.17914020674211376</v>
      </c>
      <c r="F118" s="42">
        <f t="shared" ref="F118:W118" si="117">(_xlfn.XLOOKUP(LARGE($B149:$AY149,F$66),$B149:$AY149,$B149:$AY149,"NA",0,1))/$C21</f>
        <v>5.4512038082778574E-2</v>
      </c>
      <c r="G118" s="42">
        <f t="shared" si="117"/>
        <v>3.6027109985429566E-2</v>
      </c>
      <c r="H118" s="42">
        <f t="shared" si="117"/>
        <v>2.4535450183537456E-2</v>
      </c>
      <c r="I118" s="42">
        <f t="shared" si="117"/>
        <v>1.7501210620165145E-2</v>
      </c>
      <c r="J118" s="42">
        <f t="shared" si="117"/>
        <v>1.4818567114430505E-2</v>
      </c>
      <c r="K118" s="42">
        <f t="shared" si="117"/>
        <v>1.4289327102454516E-2</v>
      </c>
      <c r="L118" s="42">
        <f t="shared" si="117"/>
        <v>9.5006299857373355E-3</v>
      </c>
      <c r="M118" s="42">
        <f t="shared" si="117"/>
        <v>5.9879085110893593E-3</v>
      </c>
      <c r="N118" s="42">
        <f t="shared" si="117"/>
        <v>5.889037667980497E-3</v>
      </c>
      <c r="O118" s="42">
        <f t="shared" si="117"/>
        <v>4.9998582938474848E-3</v>
      </c>
      <c r="P118" s="42">
        <f t="shared" si="117"/>
        <v>2.1487847220860953E-3</v>
      </c>
      <c r="Q118" s="42">
        <f t="shared" si="117"/>
        <v>1.9788441871088319E-3</v>
      </c>
      <c r="R118" s="42">
        <f t="shared" si="117"/>
        <v>1.785780710707937E-3</v>
      </c>
      <c r="S118" s="42">
        <f t="shared" si="117"/>
        <v>1.1323523283976744E-3</v>
      </c>
      <c r="T118" s="42">
        <f t="shared" si="117"/>
        <v>8.0141687261465298E-5</v>
      </c>
      <c r="U118" s="42">
        <f t="shared" si="117"/>
        <v>1.6653609962531006E-5</v>
      </c>
      <c r="V118" s="42">
        <f t="shared" si="117"/>
        <v>4.2438754067824722E-6</v>
      </c>
      <c r="W118" s="42">
        <f t="shared" si="117"/>
        <v>2.033555726894474E-6</v>
      </c>
      <c r="X118" s="42" t="e">
        <f t="shared" si="113"/>
        <v>#NUM!</v>
      </c>
    </row>
    <row r="119" spans="1:24" x14ac:dyDescent="0.15">
      <c r="A119" s="40" t="str">
        <f t="shared" si="97"/>
        <v>Human toxicity, non-cancer</v>
      </c>
      <c r="B119" s="41"/>
      <c r="C119" s="42">
        <f t="shared" si="94"/>
        <v>0.57779882394136783</v>
      </c>
      <c r="D119" s="42">
        <f t="shared" si="111"/>
        <v>0.13590194337933195</v>
      </c>
      <c r="E119" s="42">
        <f t="shared" si="111"/>
        <v>0.10796899797768632</v>
      </c>
      <c r="F119" s="42">
        <f t="shared" ref="F119:W119" si="118">(_xlfn.XLOOKUP(LARGE($B150:$AY150,F$66),$B150:$AY150,$B150:$AY150,"NA",0,1))/$C22</f>
        <v>7.7274169050019728E-2</v>
      </c>
      <c r="G119" s="42">
        <f t="shared" si="118"/>
        <v>2.726438015060997E-2</v>
      </c>
      <c r="H119" s="42">
        <f t="shared" si="118"/>
        <v>2.340914749109789E-2</v>
      </c>
      <c r="I119" s="42">
        <f t="shared" si="118"/>
        <v>2.1404599063530823E-2</v>
      </c>
      <c r="J119" s="42">
        <f t="shared" si="118"/>
        <v>1.1425073681445717E-2</v>
      </c>
      <c r="K119" s="42">
        <f t="shared" si="118"/>
        <v>5.6633110170821298E-3</v>
      </c>
      <c r="L119" s="42">
        <f t="shared" si="118"/>
        <v>2.5761683923404832E-3</v>
      </c>
      <c r="M119" s="42">
        <f t="shared" si="118"/>
        <v>1.9909358963590917E-3</v>
      </c>
      <c r="N119" s="42">
        <f t="shared" si="118"/>
        <v>1.8860862219491725E-3</v>
      </c>
      <c r="O119" s="42">
        <f t="shared" si="118"/>
        <v>1.7517571790116356E-3</v>
      </c>
      <c r="P119" s="42">
        <f t="shared" si="118"/>
        <v>9.9604535762243826E-4</v>
      </c>
      <c r="Q119" s="42">
        <f t="shared" si="118"/>
        <v>9.7657397281502743E-4</v>
      </c>
      <c r="R119" s="42">
        <f t="shared" si="118"/>
        <v>8.283689405686746E-4</v>
      </c>
      <c r="S119" s="42">
        <f t="shared" si="118"/>
        <v>8.1561921106916384E-4</v>
      </c>
      <c r="T119" s="42">
        <f t="shared" si="118"/>
        <v>4.4672035474262933E-5</v>
      </c>
      <c r="U119" s="42">
        <f t="shared" si="118"/>
        <v>1.4497552423816381E-5</v>
      </c>
      <c r="V119" s="42">
        <f t="shared" si="118"/>
        <v>4.7398268538870652E-6</v>
      </c>
      <c r="W119" s="42">
        <f t="shared" si="118"/>
        <v>2.9478028657826458E-6</v>
      </c>
      <c r="X119" s="42" t="e">
        <f t="shared" si="113"/>
        <v>#NUM!</v>
      </c>
    </row>
    <row r="120" spans="1:24" x14ac:dyDescent="0.15">
      <c r="A120" s="40" t="str">
        <f t="shared" si="97"/>
        <v>Human toxicity, non-cancer - inorganics</v>
      </c>
      <c r="B120" s="41"/>
      <c r="C120" s="42">
        <f t="shared" si="94"/>
        <v>0.46650554983502279</v>
      </c>
      <c r="D120" s="42">
        <f t="shared" si="111"/>
        <v>0.17474728468758169</v>
      </c>
      <c r="E120" s="42">
        <f t="shared" si="111"/>
        <v>0.14174398380491485</v>
      </c>
      <c r="F120" s="42">
        <f t="shared" ref="F120:W120" si="119">(_xlfn.XLOOKUP(LARGE($B151:$AY151,F$66),$B151:$AY151,$B151:$AY151,"NA",0,1))/$C23</f>
        <v>5.9397480581654609E-2</v>
      </c>
      <c r="G120" s="42">
        <f t="shared" si="119"/>
        <v>4.2397543327660124E-2</v>
      </c>
      <c r="H120" s="42">
        <f t="shared" si="119"/>
        <v>4.0095920778201351E-2</v>
      </c>
      <c r="I120" s="42">
        <f t="shared" si="119"/>
        <v>1.7691865894299327E-2</v>
      </c>
      <c r="J120" s="42">
        <f t="shared" si="119"/>
        <v>1.0151904847834736E-2</v>
      </c>
      <c r="K120" s="42">
        <f t="shared" si="119"/>
        <v>9.6610212868310751E-3</v>
      </c>
      <c r="L120" s="42">
        <f t="shared" si="119"/>
        <v>8.9483693477475697E-3</v>
      </c>
      <c r="M120" s="42">
        <f t="shared" si="119"/>
        <v>8.8271851966023728E-3</v>
      </c>
      <c r="N120" s="42">
        <f t="shared" si="119"/>
        <v>5.0101300183086998E-3</v>
      </c>
      <c r="O120" s="42">
        <f t="shared" si="119"/>
        <v>4.5389674673129406E-3</v>
      </c>
      <c r="P120" s="42">
        <f t="shared" si="119"/>
        <v>3.553367698795874E-3</v>
      </c>
      <c r="Q120" s="42">
        <f t="shared" si="119"/>
        <v>3.4316765714842443E-3</v>
      </c>
      <c r="R120" s="42">
        <f t="shared" si="119"/>
        <v>2.0716834573346237E-3</v>
      </c>
      <c r="S120" s="42">
        <f t="shared" si="119"/>
        <v>1.0931028464151102E-3</v>
      </c>
      <c r="T120" s="42">
        <f t="shared" si="119"/>
        <v>7.4028737579758937E-5</v>
      </c>
      <c r="U120" s="42">
        <f t="shared" si="119"/>
        <v>3.7251429393838452E-5</v>
      </c>
      <c r="V120" s="42">
        <f t="shared" si="119"/>
        <v>1.1693079995010153E-5</v>
      </c>
      <c r="W120" s="42">
        <f t="shared" si="119"/>
        <v>8.1331047586831429E-6</v>
      </c>
      <c r="X120" s="42" t="e">
        <f t="shared" si="113"/>
        <v>#NUM!</v>
      </c>
    </row>
    <row r="121" spans="1:24" x14ac:dyDescent="0.15">
      <c r="A121" s="40" t="str">
        <f t="shared" si="97"/>
        <v>Human toxicity, non-cancer - metals</v>
      </c>
      <c r="B121" s="41"/>
      <c r="C121" s="42">
        <f t="shared" si="94"/>
        <v>0.65220134959363563</v>
      </c>
      <c r="D121" s="42">
        <f t="shared" si="111"/>
        <v>0.13437063078865227</v>
      </c>
      <c r="E121" s="42">
        <f t="shared" si="111"/>
        <v>0.11480585766558782</v>
      </c>
      <c r="F121" s="42">
        <f t="shared" ref="F121:W121" si="120">(_xlfn.XLOOKUP(LARGE($B152:$AY152,F$66),$B152:$AY152,$B152:$AY152,"NA",0,1))/$C24</f>
        <v>2.9547036752213637E-2</v>
      </c>
      <c r="G121" s="42">
        <f t="shared" si="120"/>
        <v>2.2014770763655371E-2</v>
      </c>
      <c r="H121" s="42">
        <f t="shared" si="120"/>
        <v>2.0445877351000345E-2</v>
      </c>
      <c r="I121" s="42">
        <f t="shared" si="120"/>
        <v>8.5677962232763357E-3</v>
      </c>
      <c r="J121" s="42">
        <f t="shared" si="120"/>
        <v>5.9321802143580309E-3</v>
      </c>
      <c r="K121" s="42">
        <f t="shared" si="120"/>
        <v>2.4655829936849252E-3</v>
      </c>
      <c r="L121" s="42">
        <f t="shared" si="120"/>
        <v>2.4120557628632463E-3</v>
      </c>
      <c r="M121" s="42">
        <f t="shared" si="120"/>
        <v>2.1564393471237646E-3</v>
      </c>
      <c r="N121" s="42">
        <f t="shared" si="120"/>
        <v>1.3501203164160553E-3</v>
      </c>
      <c r="O121" s="42">
        <f t="shared" si="120"/>
        <v>1.0243791167899854E-3</v>
      </c>
      <c r="P121" s="42">
        <f t="shared" si="120"/>
        <v>9.4012849825355444E-4</v>
      </c>
      <c r="Q121" s="42">
        <f t="shared" si="120"/>
        <v>7.7631910486721379E-4</v>
      </c>
      <c r="R121" s="42">
        <f t="shared" si="120"/>
        <v>7.1277228612989709E-4</v>
      </c>
      <c r="S121" s="42">
        <f t="shared" si="120"/>
        <v>1.9649678665773258E-4</v>
      </c>
      <c r="T121" s="42">
        <f t="shared" si="120"/>
        <v>6.424957643581301E-5</v>
      </c>
      <c r="U121" s="42">
        <f t="shared" si="120"/>
        <v>1.118003610115704E-5</v>
      </c>
      <c r="V121" s="42">
        <f t="shared" si="120"/>
        <v>2.7519326473190195E-6</v>
      </c>
      <c r="W121" s="42">
        <f t="shared" si="120"/>
        <v>1.7449033064895488E-6</v>
      </c>
      <c r="X121" s="42" t="e">
        <f t="shared" si="113"/>
        <v>#NUM!</v>
      </c>
    </row>
    <row r="122" spans="1:24" x14ac:dyDescent="0.15">
      <c r="A122" s="40" t="str">
        <f t="shared" si="97"/>
        <v>Human toxicity, non-cancer - organics</v>
      </c>
      <c r="B122" s="41"/>
      <c r="C122" s="42">
        <f t="shared" si="94"/>
        <v>0.54842799775833839</v>
      </c>
      <c r="D122" s="42">
        <f t="shared" si="111"/>
        <v>0.42091125398470131</v>
      </c>
      <c r="E122" s="42">
        <f t="shared" si="111"/>
        <v>1.183066598148984E-2</v>
      </c>
      <c r="F122" s="42">
        <f t="shared" ref="F122:W122" si="121">(_xlfn.XLOOKUP(LARGE($B153:$AY153,F$66),$B153:$AY153,$B153:$AY153,"NA",0,1))/$C25</f>
        <v>1.1377278705063464E-2</v>
      </c>
      <c r="G122" s="42">
        <f t="shared" si="121"/>
        <v>2.5232886603109503E-3</v>
      </c>
      <c r="H122" s="42">
        <f t="shared" si="121"/>
        <v>1.5182923326873985E-3</v>
      </c>
      <c r="I122" s="42">
        <f t="shared" si="121"/>
        <v>1.1393793548115918E-3</v>
      </c>
      <c r="J122" s="42">
        <f t="shared" si="121"/>
        <v>6.3623679086734436E-4</v>
      </c>
      <c r="K122" s="42">
        <f t="shared" si="121"/>
        <v>4.3618843548373095E-4</v>
      </c>
      <c r="L122" s="42">
        <f t="shared" si="121"/>
        <v>4.1253714394914523E-4</v>
      </c>
      <c r="M122" s="42">
        <f t="shared" si="121"/>
        <v>2.2783028117361268E-4</v>
      </c>
      <c r="N122" s="42">
        <f t="shared" si="121"/>
        <v>1.4847388725797113E-4</v>
      </c>
      <c r="O122" s="42">
        <f t="shared" si="121"/>
        <v>1.2210491258671775E-4</v>
      </c>
      <c r="P122" s="42">
        <f t="shared" si="121"/>
        <v>1.096340560004078E-4</v>
      </c>
      <c r="Q122" s="42">
        <f t="shared" si="121"/>
        <v>7.618284108970988E-5</v>
      </c>
      <c r="R122" s="42">
        <f t="shared" si="121"/>
        <v>7.4324247016939728E-5</v>
      </c>
      <c r="S122" s="42">
        <f t="shared" si="121"/>
        <v>1.7790203040833113E-5</v>
      </c>
      <c r="T122" s="42">
        <f t="shared" si="121"/>
        <v>9.2095006672516802E-6</v>
      </c>
      <c r="U122" s="42">
        <f t="shared" si="121"/>
        <v>1.0148735109380319E-6</v>
      </c>
      <c r="V122" s="42">
        <f t="shared" si="121"/>
        <v>1.4737367987420532E-7</v>
      </c>
      <c r="W122" s="42">
        <f t="shared" si="121"/>
        <v>1.4322010470015427E-7</v>
      </c>
      <c r="X122" s="42" t="e">
        <f t="shared" si="113"/>
        <v>#NUM!</v>
      </c>
    </row>
    <row r="123" spans="1:24" x14ac:dyDescent="0.15">
      <c r="A123" s="40" t="str">
        <f t="shared" si="97"/>
        <v>Ionising radiation</v>
      </c>
      <c r="B123" s="41"/>
      <c r="C123" s="42">
        <f t="shared" si="94"/>
        <v>0.46290964964303455</v>
      </c>
      <c r="D123" s="42">
        <f t="shared" si="111"/>
        <v>0.13590176973934212</v>
      </c>
      <c r="E123" s="42">
        <f t="shared" si="111"/>
        <v>0.1206098644350916</v>
      </c>
      <c r="F123" s="42">
        <f t="shared" ref="F123:W123" si="122">(_xlfn.XLOOKUP(LARGE($B154:$AY154,F$66),$B154:$AY154,$B154:$AY154,"NA",0,1))/$C26</f>
        <v>0.10089463947704874</v>
      </c>
      <c r="G123" s="42">
        <f t="shared" si="122"/>
        <v>5.0331108913767943E-2</v>
      </c>
      <c r="H123" s="42">
        <f t="shared" si="122"/>
        <v>3.6197398957361397E-2</v>
      </c>
      <c r="I123" s="42">
        <f t="shared" si="122"/>
        <v>3.3026928722513442E-2</v>
      </c>
      <c r="J123" s="42">
        <f t="shared" si="122"/>
        <v>2.1505293485014468E-2</v>
      </c>
      <c r="K123" s="42">
        <f t="shared" si="122"/>
        <v>1.9195769279788773E-2</v>
      </c>
      <c r="L123" s="42">
        <f t="shared" si="122"/>
        <v>4.353414673422931E-3</v>
      </c>
      <c r="M123" s="42">
        <f t="shared" si="122"/>
        <v>3.836167972984022E-3</v>
      </c>
      <c r="N123" s="42">
        <f t="shared" si="122"/>
        <v>2.9549440431537047E-3</v>
      </c>
      <c r="O123" s="42">
        <f t="shared" si="122"/>
        <v>2.9369168034115082E-3</v>
      </c>
      <c r="P123" s="42">
        <f t="shared" si="122"/>
        <v>1.6871631826315468E-3</v>
      </c>
      <c r="Q123" s="42">
        <f t="shared" si="122"/>
        <v>1.4862392273987475E-3</v>
      </c>
      <c r="R123" s="42">
        <f t="shared" si="122"/>
        <v>1.2307079597103519E-3</v>
      </c>
      <c r="S123" s="42">
        <f t="shared" si="122"/>
        <v>6.2023930811751975E-4</v>
      </c>
      <c r="T123" s="42">
        <f t="shared" si="122"/>
        <v>3.0592374805627138E-4</v>
      </c>
      <c r="U123" s="42">
        <f t="shared" si="122"/>
        <v>7.6554194103747031E-6</v>
      </c>
      <c r="V123" s="42">
        <f t="shared" si="122"/>
        <v>6.0535724392934796E-6</v>
      </c>
      <c r="W123" s="42">
        <f t="shared" si="122"/>
        <v>2.1514363008278496E-6</v>
      </c>
      <c r="X123" s="42" t="e">
        <f t="shared" si="113"/>
        <v>#NUM!</v>
      </c>
    </row>
    <row r="124" spans="1:24" x14ac:dyDescent="0.15">
      <c r="A124" s="40" t="str">
        <f t="shared" si="97"/>
        <v>Land use</v>
      </c>
      <c r="B124" s="41"/>
      <c r="C124" s="42">
        <f t="shared" si="94"/>
        <v>0.8172848326717741</v>
      </c>
      <c r="D124" s="42">
        <f t="shared" si="111"/>
        <v>0.11816694182118335</v>
      </c>
      <c r="E124" s="42">
        <f t="shared" si="111"/>
        <v>2.4746743522297492E-2</v>
      </c>
      <c r="F124" s="42">
        <f t="shared" ref="F124:W124" si="123">(_xlfn.XLOOKUP(LARGE($B155:$AY155,F$66),$B155:$AY155,$B155:$AY155,"NA",0,1))/$C27</f>
        <v>1.388766048841758E-2</v>
      </c>
      <c r="G124" s="42">
        <f t="shared" si="123"/>
        <v>1.1055672655651995E-2</v>
      </c>
      <c r="H124" s="42">
        <f t="shared" si="123"/>
        <v>4.6328533402277428E-3</v>
      </c>
      <c r="I124" s="42">
        <f t="shared" si="123"/>
        <v>3.0663191956212164E-3</v>
      </c>
      <c r="J124" s="42">
        <f t="shared" si="123"/>
        <v>1.449151099950814E-3</v>
      </c>
      <c r="K124" s="42">
        <f t="shared" si="123"/>
        <v>1.2050590781611267E-3</v>
      </c>
      <c r="L124" s="42">
        <f t="shared" si="123"/>
        <v>1.1470268239103425E-3</v>
      </c>
      <c r="M124" s="42">
        <f t="shared" si="123"/>
        <v>1.0369349601444043E-3</v>
      </c>
      <c r="N124" s="42">
        <f t="shared" si="123"/>
        <v>1.0163607251307547E-3</v>
      </c>
      <c r="O124" s="42">
        <f t="shared" si="123"/>
        <v>5.0335558721988701E-4</v>
      </c>
      <c r="P124" s="42">
        <f t="shared" si="123"/>
        <v>4.8888143649122319E-4</v>
      </c>
      <c r="Q124" s="42">
        <f t="shared" si="123"/>
        <v>1.9380311339795768E-4</v>
      </c>
      <c r="R124" s="42">
        <f t="shared" si="123"/>
        <v>7.9718534965439702E-5</v>
      </c>
      <c r="S124" s="42">
        <f t="shared" si="123"/>
        <v>2.74251257314236E-5</v>
      </c>
      <c r="T124" s="42">
        <f t="shared" si="123"/>
        <v>8.465406424769808E-6</v>
      </c>
      <c r="U124" s="42">
        <f t="shared" si="123"/>
        <v>1.5621339739976258E-6</v>
      </c>
      <c r="V124" s="42">
        <f t="shared" si="123"/>
        <v>1.0202727834431035E-6</v>
      </c>
      <c r="W124" s="42">
        <f t="shared" si="123"/>
        <v>2.1200654098279258E-7</v>
      </c>
      <c r="X124" s="42" t="e">
        <f t="shared" si="113"/>
        <v>#NUM!</v>
      </c>
    </row>
    <row r="125" spans="1:24" x14ac:dyDescent="0.15">
      <c r="A125" s="40" t="str">
        <f t="shared" si="97"/>
        <v>Ozone depletion</v>
      </c>
      <c r="B125" s="41"/>
      <c r="C125" s="42">
        <f t="shared" si="94"/>
        <v>0.50147069953897616</v>
      </c>
      <c r="D125" s="42">
        <f t="shared" si="111"/>
        <v>0.36030491773596207</v>
      </c>
      <c r="E125" s="42">
        <f t="shared" si="111"/>
        <v>4.5836711140727529E-2</v>
      </c>
      <c r="F125" s="42">
        <f t="shared" ref="F125:W125" si="124">(_xlfn.XLOOKUP(LARGE($B156:$AY156,F$66),$B156:$AY156,$B156:$AY156,"NA",0,1))/$C28</f>
        <v>2.8567529849096995E-2</v>
      </c>
      <c r="G125" s="42">
        <f t="shared" si="124"/>
        <v>2.8210949895401398E-2</v>
      </c>
      <c r="H125" s="42">
        <f t="shared" si="124"/>
        <v>1.4832979435535982E-2</v>
      </c>
      <c r="I125" s="42">
        <f t="shared" si="124"/>
        <v>1.1516149765913572E-2</v>
      </c>
      <c r="J125" s="42">
        <f t="shared" si="124"/>
        <v>3.5903181720699415E-3</v>
      </c>
      <c r="K125" s="42">
        <f t="shared" si="124"/>
        <v>2.6012609983782748E-3</v>
      </c>
      <c r="L125" s="42">
        <f t="shared" si="124"/>
        <v>2.0822564324039878E-3</v>
      </c>
      <c r="M125" s="42">
        <f t="shared" si="124"/>
        <v>7.5205563783863462E-4</v>
      </c>
      <c r="N125" s="42">
        <f t="shared" si="124"/>
        <v>1.1039923258885934E-4</v>
      </c>
      <c r="O125" s="42">
        <f t="shared" si="124"/>
        <v>5.9388763656374628E-5</v>
      </c>
      <c r="P125" s="42">
        <f t="shared" si="124"/>
        <v>3.4328029911806045E-5</v>
      </c>
      <c r="Q125" s="42">
        <f t="shared" si="124"/>
        <v>1.4385078911392168E-5</v>
      </c>
      <c r="R125" s="42">
        <f t="shared" si="124"/>
        <v>9.3736717019120921E-6</v>
      </c>
      <c r="S125" s="42">
        <f t="shared" si="124"/>
        <v>5.1475068039006565E-6</v>
      </c>
      <c r="T125" s="42">
        <f t="shared" si="124"/>
        <v>6.3567987955778387E-7</v>
      </c>
      <c r="U125" s="42">
        <f t="shared" si="124"/>
        <v>5.0159193634294169E-7</v>
      </c>
      <c r="V125" s="42">
        <f t="shared" si="124"/>
        <v>8.7152052611027746E-9</v>
      </c>
      <c r="W125" s="42">
        <f t="shared" si="124"/>
        <v>3.1271001560742248E-9</v>
      </c>
      <c r="X125" s="42" t="e">
        <f t="shared" si="113"/>
        <v>#NUM!</v>
      </c>
    </row>
    <row r="126" spans="1:24" x14ac:dyDescent="0.15">
      <c r="A126" s="40" t="str">
        <f t="shared" si="97"/>
        <v>Photochemical ozone formation</v>
      </c>
      <c r="B126" s="41"/>
      <c r="C126" s="42">
        <f t="shared" si="94"/>
        <v>0.4359407723422149</v>
      </c>
      <c r="D126" s="42">
        <f t="shared" si="111"/>
        <v>0.19992799497335406</v>
      </c>
      <c r="E126" s="42">
        <f t="shared" si="111"/>
        <v>0.1974727689927023</v>
      </c>
      <c r="F126" s="42">
        <f t="shared" ref="F126:W126" si="125">(_xlfn.XLOOKUP(LARGE($B157:$AY157,F$66),$B157:$AY157,$B157:$AY157,"NA",0,1))/$C29</f>
        <v>8.2750492199953146E-2</v>
      </c>
      <c r="G126" s="42">
        <f t="shared" si="125"/>
        <v>2.4765844414186309E-2</v>
      </c>
      <c r="H126" s="42">
        <f t="shared" si="125"/>
        <v>2.1199136431184547E-2</v>
      </c>
      <c r="I126" s="42">
        <f t="shared" si="125"/>
        <v>9.9328618223344239E-3</v>
      </c>
      <c r="J126" s="42">
        <f t="shared" si="125"/>
        <v>6.6092850255244535E-3</v>
      </c>
      <c r="K126" s="42">
        <f t="shared" si="125"/>
        <v>5.73328804747024E-3</v>
      </c>
      <c r="L126" s="42">
        <f t="shared" si="125"/>
        <v>3.7329386700466422E-3</v>
      </c>
      <c r="M126" s="42">
        <f t="shared" si="125"/>
        <v>3.168355941660597E-3</v>
      </c>
      <c r="N126" s="42">
        <f t="shared" si="125"/>
        <v>3.0162100602519814E-3</v>
      </c>
      <c r="O126" s="42">
        <f t="shared" si="125"/>
        <v>1.831283898425547E-3</v>
      </c>
      <c r="P126" s="42">
        <f t="shared" si="125"/>
        <v>1.5493286199891633E-3</v>
      </c>
      <c r="Q126" s="42">
        <f t="shared" si="125"/>
        <v>9.6038483506158021E-4</v>
      </c>
      <c r="R126" s="42">
        <f t="shared" si="125"/>
        <v>9.337176818050454E-4</v>
      </c>
      <c r="S126" s="42">
        <f t="shared" si="125"/>
        <v>3.7376642607796283E-4</v>
      </c>
      <c r="T126" s="42">
        <f t="shared" si="125"/>
        <v>6.4998157072344352E-5</v>
      </c>
      <c r="U126" s="42">
        <f t="shared" si="125"/>
        <v>2.4541593653948212E-5</v>
      </c>
      <c r="V126" s="42">
        <f t="shared" si="125"/>
        <v>1.1414905089492963E-5</v>
      </c>
      <c r="W126" s="42">
        <f t="shared" si="125"/>
        <v>6.1496194111966664E-7</v>
      </c>
      <c r="X126" s="42" t="e">
        <f t="shared" si="113"/>
        <v>#NUM!</v>
      </c>
    </row>
    <row r="127" spans="1:24" x14ac:dyDescent="0.15">
      <c r="A127" s="40" t="str">
        <f t="shared" si="97"/>
        <v>Resource use, fossils</v>
      </c>
      <c r="B127" s="41"/>
      <c r="C127" s="42">
        <f t="shared" si="94"/>
        <v>0.45444813914325183</v>
      </c>
      <c r="D127" s="42">
        <f t="shared" si="111"/>
        <v>0.14604401452450061</v>
      </c>
      <c r="E127" s="42">
        <f t="shared" si="111"/>
        <v>0.12561360851477552</v>
      </c>
      <c r="F127" s="42">
        <f t="shared" ref="F127:W127" si="126">(_xlfn.XLOOKUP(LARGE($B158:$AY158,F$66),$B158:$AY158,$B158:$AY158,"NA",0,1))/$C30</f>
        <v>7.100093586806687E-2</v>
      </c>
      <c r="G127" s="42">
        <f t="shared" si="126"/>
        <v>5.2638081930764573E-2</v>
      </c>
      <c r="H127" s="42">
        <f t="shared" si="126"/>
        <v>3.689016424631035E-2</v>
      </c>
      <c r="I127" s="42">
        <f t="shared" si="126"/>
        <v>3.5612008990169475E-2</v>
      </c>
      <c r="J127" s="42">
        <f t="shared" si="126"/>
        <v>2.3730064608652009E-2</v>
      </c>
      <c r="K127" s="42">
        <f t="shared" si="126"/>
        <v>2.1817281224847315E-2</v>
      </c>
      <c r="L127" s="42">
        <f t="shared" si="126"/>
        <v>1.3566149590606268E-2</v>
      </c>
      <c r="M127" s="42">
        <f t="shared" si="126"/>
        <v>1.2515624801053154E-2</v>
      </c>
      <c r="N127" s="42">
        <f t="shared" si="126"/>
        <v>4.0045760464769735E-3</v>
      </c>
      <c r="O127" s="42">
        <f t="shared" si="126"/>
        <v>1.3166591760685811E-3</v>
      </c>
      <c r="P127" s="42">
        <f t="shared" si="126"/>
        <v>5.6501587109471924E-4</v>
      </c>
      <c r="Q127" s="42">
        <f t="shared" si="126"/>
        <v>1.9915328791078515E-4</v>
      </c>
      <c r="R127" s="42">
        <f t="shared" si="126"/>
        <v>2.1666147566385109E-5</v>
      </c>
      <c r="S127" s="42">
        <f t="shared" si="126"/>
        <v>1.1866899246358481E-5</v>
      </c>
      <c r="T127" s="42">
        <f t="shared" si="126"/>
        <v>4.989128638272256E-6</v>
      </c>
      <c r="U127" s="42">
        <f t="shared" si="126"/>
        <v>0</v>
      </c>
      <c r="V127" s="42">
        <f t="shared" si="126"/>
        <v>0</v>
      </c>
      <c r="W127" s="42">
        <f t="shared" si="126"/>
        <v>0</v>
      </c>
      <c r="X127" s="42" t="e">
        <f t="shared" ref="X127" si="127">(_xlfn.XLOOKUP(LARGE($B158:$AY158,X$66),$B158:$AY158,$B158:$AY158,"NA",0,1))/$C30</f>
        <v>#NUM!</v>
      </c>
    </row>
    <row r="128" spans="1:24" x14ac:dyDescent="0.15">
      <c r="A128" s="40" t="str">
        <f t="shared" si="97"/>
        <v>Resource use, minerals and metals</v>
      </c>
      <c r="B128" s="41"/>
      <c r="C128" s="42">
        <f t="shared" si="94"/>
        <v>0.33785542746622294</v>
      </c>
      <c r="D128" s="42">
        <f t="shared" si="111"/>
        <v>0.28084466147384146</v>
      </c>
      <c r="E128" s="42">
        <f t="shared" si="111"/>
        <v>0.22176181635018671</v>
      </c>
      <c r="F128" s="42">
        <f t="shared" ref="F128:W128" si="128">(_xlfn.XLOOKUP(LARGE($B159:$AY159,F$66),$B159:$AY159,$B159:$AY159,"NA",0,1))/$C31</f>
        <v>8.7434230797889645E-2</v>
      </c>
      <c r="G128" s="42">
        <f t="shared" si="128"/>
        <v>3.9720478667287014E-2</v>
      </c>
      <c r="H128" s="42">
        <f t="shared" si="128"/>
        <v>1.9615821070877174E-2</v>
      </c>
      <c r="I128" s="42">
        <f t="shared" si="128"/>
        <v>3.8563978773175365E-3</v>
      </c>
      <c r="J128" s="42">
        <f t="shared" si="128"/>
        <v>2.2771590731802812E-3</v>
      </c>
      <c r="K128" s="42">
        <f t="shared" si="128"/>
        <v>2.1923125503957907E-3</v>
      </c>
      <c r="L128" s="42">
        <f t="shared" si="128"/>
        <v>1.6237986328555745E-3</v>
      </c>
      <c r="M128" s="42">
        <f t="shared" si="128"/>
        <v>6.8044894494484205E-4</v>
      </c>
      <c r="N128" s="42">
        <f t="shared" si="128"/>
        <v>6.3020804732463536E-4</v>
      </c>
      <c r="O128" s="42">
        <f t="shared" si="128"/>
        <v>5.6099726682371485E-4</v>
      </c>
      <c r="P128" s="42">
        <f t="shared" si="128"/>
        <v>5.1437593879669085E-4</v>
      </c>
      <c r="Q128" s="42">
        <f t="shared" si="128"/>
        <v>2.9531469176121442E-4</v>
      </c>
      <c r="R128" s="42">
        <f t="shared" si="128"/>
        <v>8.4010149528196306E-5</v>
      </c>
      <c r="S128" s="42">
        <f t="shared" si="128"/>
        <v>4.2028219866069183E-5</v>
      </c>
      <c r="T128" s="42">
        <f t="shared" si="128"/>
        <v>4.723397109793946E-6</v>
      </c>
      <c r="U128" s="42">
        <f t="shared" si="128"/>
        <v>3.9882965948833585E-6</v>
      </c>
      <c r="V128" s="42">
        <f t="shared" si="128"/>
        <v>1.6827369798762541E-6</v>
      </c>
      <c r="W128" s="42">
        <f t="shared" si="128"/>
        <v>1.1835021592570307E-7</v>
      </c>
      <c r="X128" s="42" t="e">
        <f t="shared" ref="X128" si="129">(_xlfn.XLOOKUP(LARGE($B159:$AY159,X$66),$B159:$AY159,$B159:$AY159,"NA",0,1))/$C31</f>
        <v>#NUM!</v>
      </c>
    </row>
    <row r="129" spans="1:26" x14ac:dyDescent="0.15">
      <c r="A129" s="40" t="str">
        <f t="shared" si="97"/>
        <v>Water use</v>
      </c>
      <c r="B129" s="41"/>
      <c r="C129" s="42" t="e">
        <f t="shared" si="94"/>
        <v>#DIV/0!</v>
      </c>
      <c r="D129" s="42" t="e">
        <f t="shared" si="111"/>
        <v>#DIV/0!</v>
      </c>
      <c r="E129" s="42" t="e">
        <f t="shared" si="111"/>
        <v>#DIV/0!</v>
      </c>
      <c r="F129" s="42" t="e">
        <f t="shared" ref="F129:W129" si="130">(_xlfn.XLOOKUP(LARGE($B160:$AY160,F$66),$B160:$AY160,$B160:$AY160,"NA",0,1))/$C32</f>
        <v>#DIV/0!</v>
      </c>
      <c r="G129" s="42" t="e">
        <f t="shared" si="130"/>
        <v>#DIV/0!</v>
      </c>
      <c r="H129" s="42" t="e">
        <f t="shared" si="130"/>
        <v>#DIV/0!</v>
      </c>
      <c r="I129" s="42" t="e">
        <f t="shared" si="130"/>
        <v>#DIV/0!</v>
      </c>
      <c r="J129" s="42" t="e">
        <f t="shared" si="130"/>
        <v>#DIV/0!</v>
      </c>
      <c r="K129" s="42" t="e">
        <f t="shared" si="130"/>
        <v>#DIV/0!</v>
      </c>
      <c r="L129" s="42" t="e">
        <f t="shared" si="130"/>
        <v>#DIV/0!</v>
      </c>
      <c r="M129" s="42" t="e">
        <f t="shared" si="130"/>
        <v>#DIV/0!</v>
      </c>
      <c r="N129" s="42" t="e">
        <f t="shared" si="130"/>
        <v>#DIV/0!</v>
      </c>
      <c r="O129" s="42" t="e">
        <f t="shared" si="130"/>
        <v>#DIV/0!</v>
      </c>
      <c r="P129" s="42" t="e">
        <f t="shared" si="130"/>
        <v>#DIV/0!</v>
      </c>
      <c r="Q129" s="42" t="e">
        <f t="shared" si="130"/>
        <v>#DIV/0!</v>
      </c>
      <c r="R129" s="42" t="e">
        <f t="shared" si="130"/>
        <v>#DIV/0!</v>
      </c>
      <c r="S129" s="42" t="e">
        <f t="shared" si="130"/>
        <v>#DIV/0!</v>
      </c>
      <c r="T129" s="42" t="e">
        <f t="shared" si="130"/>
        <v>#DIV/0!</v>
      </c>
      <c r="U129" s="42" t="e">
        <f t="shared" si="130"/>
        <v>#DIV/0!</v>
      </c>
      <c r="V129" s="42" t="e">
        <f t="shared" si="130"/>
        <v>#DIV/0!</v>
      </c>
      <c r="W129" s="42" t="e">
        <f t="shared" si="130"/>
        <v>#DIV/0!</v>
      </c>
      <c r="X129" s="42" t="e">
        <f t="shared" ref="X129" si="131">(_xlfn.XLOOKUP(LARGE($B160:$AY160,X$66),$B160:$AY160,$B160:$AY160,"NA",0,1))/$C32</f>
        <v>#NUM!</v>
      </c>
    </row>
    <row r="130" spans="1:26" x14ac:dyDescent="0.15">
      <c r="H130" s="2"/>
      <c r="I130" s="2"/>
      <c r="J130" s="2"/>
      <c r="K130" s="2"/>
      <c r="L130" s="2"/>
      <c r="M130" s="2"/>
      <c r="N130" s="2"/>
      <c r="O130" s="2"/>
      <c r="P130" s="2"/>
    </row>
    <row r="131" spans="1:26" ht="42" x14ac:dyDescent="0.15">
      <c r="A131" s="43" t="s">
        <v>59</v>
      </c>
      <c r="B131" s="44" t="str">
        <f>E178</f>
        <v>Feed - Salmonids</v>
      </c>
      <c r="C131" s="44" t="str">
        <f t="shared" ref="C131:X131" si="132">F178</f>
        <v>Feed - Bass and Sea bream</v>
      </c>
      <c r="D131" s="44" t="str">
        <f t="shared" si="132"/>
        <v>Hatchery</v>
      </c>
      <c r="E131" s="44" t="str">
        <f t="shared" si="132"/>
        <v>Juvenile RAS production energy use</v>
      </c>
      <c r="F131" s="44" t="str">
        <f t="shared" si="132"/>
        <v>Juvenile RAS production, sludge treatment</v>
      </c>
      <c r="G131" s="44" t="str">
        <f t="shared" si="132"/>
        <v>Juvenile production equipment</v>
      </c>
      <c r="H131" s="44" t="str">
        <f t="shared" si="132"/>
        <v>Juvenile production bass and sea bream</v>
      </c>
      <c r="I131" s="44" t="str">
        <f t="shared" si="132"/>
        <v>Farm equipment</v>
      </c>
      <c r="J131" s="44" t="str">
        <f t="shared" si="132"/>
        <v>Farming bass and sea bream</v>
      </c>
      <c r="K131" s="44" t="str">
        <f t="shared" si="132"/>
        <v>Farming - energy use farm</v>
      </c>
      <c r="L131" s="44" t="str">
        <f t="shared" si="132"/>
        <v>Farming - vessel operations</v>
      </c>
      <c r="M131" s="44" t="str">
        <f t="shared" si="132"/>
        <v>Farming - emissions from feeding</v>
      </c>
      <c r="N131" s="44" t="str">
        <f t="shared" si="132"/>
        <v>Farming antifouling chemicals</v>
      </c>
      <c r="O131" s="44" t="str">
        <f t="shared" si="132"/>
        <v>Farming - medical treatment</v>
      </c>
      <c r="P131" s="44" t="str">
        <f t="shared" si="132"/>
        <v>Preparation - energy use</v>
      </c>
      <c r="Q131" s="44" t="str">
        <f t="shared" si="132"/>
        <v>Preparation - equipment and infrastructure</v>
      </c>
      <c r="R131" s="44" t="str">
        <f t="shared" si="132"/>
        <v>Storing and redistribution</v>
      </c>
      <c r="S131" s="44" t="str">
        <f t="shared" si="132"/>
        <v>Transport landing to preparation</v>
      </c>
      <c r="T131" s="44" t="str">
        <f t="shared" si="132"/>
        <v>Transport preparation to retailer</v>
      </c>
      <c r="U131" s="44" t="str">
        <f t="shared" si="132"/>
        <v>Packaging used in distribution</v>
      </c>
      <c r="V131" s="44" t="str">
        <f t="shared" si="132"/>
        <v>Consumer packaging</v>
      </c>
      <c r="W131" s="44" t="str">
        <f t="shared" si="132"/>
        <v>Retail</v>
      </c>
      <c r="X131" s="44" t="str">
        <f t="shared" si="132"/>
        <v>Consumer preparation</v>
      </c>
      <c r="Y131" s="44"/>
      <c r="Z131" s="44"/>
    </row>
    <row r="132" spans="1:26" x14ac:dyDescent="0.15">
      <c r="A132" s="45" t="str">
        <f t="shared" ref="A132:A160" si="133">A179</f>
        <v>Acidification</v>
      </c>
      <c r="B132" s="45">
        <f t="shared" ref="B132:B147" si="134">ABS(E179)</f>
        <v>5.4352710999999998E-2</v>
      </c>
      <c r="C132" s="45">
        <f t="shared" ref="C132:R147" si="135">ABS(F179)</f>
        <v>1.5600353000000001E-2</v>
      </c>
      <c r="D132" s="45">
        <f t="shared" si="135"/>
        <v>3.2427354999999999E-6</v>
      </c>
      <c r="E132" s="45">
        <f t="shared" si="135"/>
        <v>2.6903853000000001E-3</v>
      </c>
      <c r="F132" s="45">
        <f t="shared" si="135"/>
        <v>2.7625782E-4</v>
      </c>
      <c r="G132" s="45">
        <f t="shared" si="135"/>
        <v>2.7004429000000003E-4</v>
      </c>
      <c r="H132" s="45">
        <f t="shared" si="135"/>
        <v>3.4318598999999998E-4</v>
      </c>
      <c r="I132" s="45">
        <f t="shared" si="135"/>
        <v>7.8219540999999995E-4</v>
      </c>
      <c r="J132" s="45">
        <f t="shared" si="135"/>
        <v>1.0457382999999999E-3</v>
      </c>
      <c r="K132" s="45">
        <f t="shared" si="135"/>
        <v>4.0796419E-3</v>
      </c>
      <c r="L132" s="45">
        <f t="shared" si="135"/>
        <v>9.7355092000000008E-3</v>
      </c>
      <c r="M132" s="45">
        <f t="shared" si="135"/>
        <v>0</v>
      </c>
      <c r="N132" s="45">
        <f t="shared" si="135"/>
        <v>0</v>
      </c>
      <c r="O132" s="45">
        <f t="shared" si="135"/>
        <v>7.8899073999999994E-5</v>
      </c>
      <c r="P132" s="45">
        <f t="shared" si="135"/>
        <v>3.9670226999999998E-4</v>
      </c>
      <c r="Q132" s="45">
        <f t="shared" si="135"/>
        <v>1.5051440999999999E-4</v>
      </c>
      <c r="R132" s="45">
        <f t="shared" si="135"/>
        <v>8.1291198E-8</v>
      </c>
      <c r="S132" s="45">
        <f t="shared" ref="S132:X146" si="136">ABS(V179)</f>
        <v>7.4138442999999996E-7</v>
      </c>
      <c r="T132" s="45">
        <f t="shared" si="136"/>
        <v>4.9984860999999996E-6</v>
      </c>
      <c r="U132" s="45">
        <f t="shared" si="136"/>
        <v>1.8271459999999999E-4</v>
      </c>
      <c r="V132" s="45">
        <f t="shared" si="136"/>
        <v>3.1911861E-3</v>
      </c>
      <c r="W132" s="45">
        <f t="shared" si="136"/>
        <v>2.0343436999999999E-4</v>
      </c>
      <c r="X132" s="45">
        <f t="shared" si="136"/>
        <v>7.7694403E-4</v>
      </c>
      <c r="Y132" s="45"/>
      <c r="Z132" s="45"/>
    </row>
    <row r="133" spans="1:26" x14ac:dyDescent="0.15">
      <c r="A133" s="45" t="str">
        <f t="shared" si="133"/>
        <v>Climate change</v>
      </c>
      <c r="B133" s="45">
        <f t="shared" si="134"/>
        <v>9.0266917000000007</v>
      </c>
      <c r="C133" s="45">
        <f t="shared" si="135"/>
        <v>2.6398391000000001</v>
      </c>
      <c r="D133" s="45">
        <f t="shared" si="135"/>
        <v>1.0809095000000001E-3</v>
      </c>
      <c r="E133" s="45">
        <f t="shared" si="135"/>
        <v>0.57508311000000001</v>
      </c>
      <c r="F133" s="45">
        <f t="shared" si="135"/>
        <v>6.5982109999999997E-3</v>
      </c>
      <c r="G133" s="45">
        <f t="shared" si="135"/>
        <v>3.060529E-2</v>
      </c>
      <c r="H133" s="45">
        <f t="shared" si="135"/>
        <v>0.15525638</v>
      </c>
      <c r="I133" s="45">
        <f t="shared" si="135"/>
        <v>0.32056599000000002</v>
      </c>
      <c r="J133" s="45">
        <f t="shared" si="135"/>
        <v>5.0458391999999998E-2</v>
      </c>
      <c r="K133" s="45">
        <f t="shared" si="135"/>
        <v>0.36142911</v>
      </c>
      <c r="L133" s="45">
        <f t="shared" si="135"/>
        <v>0.86250128000000004</v>
      </c>
      <c r="M133" s="45">
        <f t="shared" si="135"/>
        <v>0</v>
      </c>
      <c r="N133" s="45">
        <f t="shared" si="135"/>
        <v>0</v>
      </c>
      <c r="O133" s="45">
        <f t="shared" si="135"/>
        <v>2.3076441999999999E-2</v>
      </c>
      <c r="P133" s="45">
        <f t="shared" si="135"/>
        <v>0.12903793</v>
      </c>
      <c r="Q133" s="45">
        <f t="shared" si="135"/>
        <v>1.7972267E-2</v>
      </c>
      <c r="R133" s="45">
        <f t="shared" si="135"/>
        <v>3.3401417000000002E-5</v>
      </c>
      <c r="S133" s="45">
        <f t="shared" si="136"/>
        <v>1.3000667000000001E-4</v>
      </c>
      <c r="T133" s="45">
        <f t="shared" si="136"/>
        <v>2.359574E-2</v>
      </c>
      <c r="U133" s="45">
        <f t="shared" si="136"/>
        <v>0.19941225000000001</v>
      </c>
      <c r="V133" s="45">
        <f t="shared" si="136"/>
        <v>0.96314403000000004</v>
      </c>
      <c r="W133" s="45">
        <f t="shared" si="136"/>
        <v>6.9605921000000001E-2</v>
      </c>
      <c r="X133" s="45">
        <f t="shared" si="136"/>
        <v>0.58609971999999999</v>
      </c>
      <c r="Y133" s="45"/>
      <c r="Z133" s="45"/>
    </row>
    <row r="134" spans="1:26" x14ac:dyDescent="0.15">
      <c r="A134" s="45" t="str">
        <f t="shared" si="133"/>
        <v>Climate change - Biogenic</v>
      </c>
      <c r="B134" s="45">
        <f t="shared" si="134"/>
        <v>0.14775518000000001</v>
      </c>
      <c r="C134" s="45">
        <f t="shared" si="135"/>
        <v>3.7482137999999998E-2</v>
      </c>
      <c r="D134" s="45">
        <f t="shared" si="135"/>
        <v>3.7238420000000001E-6</v>
      </c>
      <c r="E134" s="45">
        <f t="shared" si="135"/>
        <v>6.0079792999999998E-3</v>
      </c>
      <c r="F134" s="45">
        <f t="shared" si="135"/>
        <v>6.6985810999999995E-5</v>
      </c>
      <c r="G134" s="45">
        <f t="shared" si="135"/>
        <v>5.1370398E-4</v>
      </c>
      <c r="H134" s="45">
        <f t="shared" si="135"/>
        <v>1.5922334999999999E-4</v>
      </c>
      <c r="I134" s="45">
        <f t="shared" si="135"/>
        <v>2.3411778000000001E-3</v>
      </c>
      <c r="J134" s="45">
        <f t="shared" si="135"/>
        <v>1.034454E-5</v>
      </c>
      <c r="K134" s="45">
        <f t="shared" si="135"/>
        <v>6.3182378000000003E-4</v>
      </c>
      <c r="L134" s="45">
        <f t="shared" si="135"/>
        <v>1.5077612999999999E-3</v>
      </c>
      <c r="M134" s="45">
        <f t="shared" si="135"/>
        <v>0</v>
      </c>
      <c r="N134" s="45">
        <f t="shared" si="135"/>
        <v>0</v>
      </c>
      <c r="O134" s="45">
        <f t="shared" si="135"/>
        <v>1.3316184E-4</v>
      </c>
      <c r="P134" s="45">
        <f t="shared" si="135"/>
        <v>4.4258549E-4</v>
      </c>
      <c r="Q134" s="45">
        <f t="shared" si="135"/>
        <v>2.2221552000000001E-4</v>
      </c>
      <c r="R134" s="45">
        <f t="shared" si="135"/>
        <v>9.3291031000000005E-8</v>
      </c>
      <c r="S134" s="45">
        <f t="shared" si="136"/>
        <v>3.0078592999999999E-7</v>
      </c>
      <c r="T134" s="45">
        <f t="shared" si="136"/>
        <v>1.3882492E-7</v>
      </c>
      <c r="U134" s="45">
        <f t="shared" si="136"/>
        <v>2.4554517999999999E-5</v>
      </c>
      <c r="V134" s="45">
        <f t="shared" si="136"/>
        <v>8.3090023999999999E-4</v>
      </c>
      <c r="W134" s="45">
        <f t="shared" si="136"/>
        <v>6.3763196999999997E-4</v>
      </c>
      <c r="X134" s="45">
        <f t="shared" si="136"/>
        <v>4.194348E-4</v>
      </c>
      <c r="Y134" s="45"/>
      <c r="Z134" s="45"/>
    </row>
    <row r="135" spans="1:26" x14ac:dyDescent="0.15">
      <c r="A135" s="45" t="str">
        <f t="shared" si="133"/>
        <v>Climate change - Fossil</v>
      </c>
      <c r="B135" s="45">
        <f t="shared" si="134"/>
        <v>4.5489550000000003</v>
      </c>
      <c r="C135" s="45">
        <f t="shared" si="135"/>
        <v>2.4361065000000002</v>
      </c>
      <c r="D135" s="45">
        <f t="shared" si="135"/>
        <v>1.0761348999999999E-3</v>
      </c>
      <c r="E135" s="45">
        <f t="shared" si="135"/>
        <v>0.45095706000000002</v>
      </c>
      <c r="F135" s="45">
        <f t="shared" si="135"/>
        <v>6.5299785000000003E-3</v>
      </c>
      <c r="G135" s="45">
        <f t="shared" si="135"/>
        <v>3.0058965999999999E-2</v>
      </c>
      <c r="H135" s="45">
        <f t="shared" si="135"/>
        <v>0.15489528</v>
      </c>
      <c r="I135" s="45">
        <f t="shared" si="135"/>
        <v>0.31804222999999998</v>
      </c>
      <c r="J135" s="45">
        <f t="shared" si="135"/>
        <v>5.0444232999999998E-2</v>
      </c>
      <c r="K135" s="45">
        <f t="shared" si="135"/>
        <v>0.35824695000000001</v>
      </c>
      <c r="L135" s="45">
        <f t="shared" si="135"/>
        <v>0.85490748999999999</v>
      </c>
      <c r="M135" s="45">
        <f t="shared" si="135"/>
        <v>0</v>
      </c>
      <c r="N135" s="45">
        <f t="shared" si="135"/>
        <v>0</v>
      </c>
      <c r="O135" s="45">
        <f t="shared" si="135"/>
        <v>2.2892583000000001E-2</v>
      </c>
      <c r="P135" s="45">
        <f t="shared" si="135"/>
        <v>0.12846288</v>
      </c>
      <c r="Q135" s="45">
        <f t="shared" si="135"/>
        <v>1.7721635999999999E-2</v>
      </c>
      <c r="R135" s="45">
        <f t="shared" si="135"/>
        <v>3.3281790999999999E-5</v>
      </c>
      <c r="S135" s="45">
        <f t="shared" si="136"/>
        <v>1.2908319E-4</v>
      </c>
      <c r="T135" s="45">
        <f t="shared" si="136"/>
        <v>2.3595156999999999E-2</v>
      </c>
      <c r="U135" s="45">
        <f t="shared" si="136"/>
        <v>0.19941589000000001</v>
      </c>
      <c r="V135" s="45">
        <f t="shared" si="136"/>
        <v>0.96205096999999995</v>
      </c>
      <c r="W135" s="45">
        <f t="shared" si="136"/>
        <v>6.8901891000000007E-2</v>
      </c>
      <c r="X135" s="45">
        <f t="shared" si="136"/>
        <v>0.57962491999999999</v>
      </c>
      <c r="Y135" s="45"/>
      <c r="Z135" s="45"/>
    </row>
    <row r="136" spans="1:26" x14ac:dyDescent="0.15">
      <c r="A136" s="45" t="str">
        <f t="shared" si="133"/>
        <v>Climate change - Land Use and LU Change</v>
      </c>
      <c r="B136" s="45">
        <f t="shared" si="134"/>
        <v>4.3299816</v>
      </c>
      <c r="C136" s="45">
        <f t="shared" si="135"/>
        <v>0.16625044999999999</v>
      </c>
      <c r="D136" s="45">
        <f t="shared" si="135"/>
        <v>1.0507033000000001E-6</v>
      </c>
      <c r="E136" s="45">
        <f t="shared" si="135"/>
        <v>0.11811806</v>
      </c>
      <c r="F136" s="45">
        <f t="shared" si="135"/>
        <v>1.2467158999999999E-6</v>
      </c>
      <c r="G136" s="45">
        <f t="shared" si="135"/>
        <v>3.2620177E-5</v>
      </c>
      <c r="H136" s="45">
        <f t="shared" si="135"/>
        <v>2.0188097000000001E-4</v>
      </c>
      <c r="I136" s="45">
        <f t="shared" si="135"/>
        <v>1.8257987000000001E-4</v>
      </c>
      <c r="J136" s="45">
        <f t="shared" si="135"/>
        <v>3.8145614E-6</v>
      </c>
      <c r="K136" s="45">
        <f t="shared" si="135"/>
        <v>2.5503381000000001E-3</v>
      </c>
      <c r="L136" s="45">
        <f t="shared" si="135"/>
        <v>6.0860341999999998E-3</v>
      </c>
      <c r="M136" s="45">
        <f t="shared" si="135"/>
        <v>0</v>
      </c>
      <c r="N136" s="45">
        <f t="shared" si="135"/>
        <v>0</v>
      </c>
      <c r="O136" s="45">
        <f t="shared" si="135"/>
        <v>5.0696779000000001E-5</v>
      </c>
      <c r="P136" s="45">
        <f t="shared" si="135"/>
        <v>1.3247061000000001E-4</v>
      </c>
      <c r="Q136" s="45">
        <f t="shared" si="135"/>
        <v>2.8414981999999999E-5</v>
      </c>
      <c r="R136" s="45">
        <f t="shared" si="135"/>
        <v>2.6335346999999999E-8</v>
      </c>
      <c r="S136" s="45">
        <f t="shared" si="136"/>
        <v>6.2268726000000004E-7</v>
      </c>
      <c r="T136" s="45">
        <f t="shared" si="136"/>
        <v>4.4351307E-7</v>
      </c>
      <c r="U136" s="45">
        <f t="shared" si="136"/>
        <v>2.0911176000000002E-5</v>
      </c>
      <c r="V136" s="45">
        <f t="shared" si="136"/>
        <v>2.6215629000000002E-4</v>
      </c>
      <c r="W136" s="45">
        <f t="shared" si="136"/>
        <v>6.6398361000000004E-5</v>
      </c>
      <c r="X136" s="45">
        <f t="shared" si="136"/>
        <v>6.0553621000000004E-3</v>
      </c>
      <c r="Y136" s="45"/>
      <c r="Z136" s="45"/>
    </row>
    <row r="137" spans="1:26" x14ac:dyDescent="0.15">
      <c r="A137" s="45" t="str">
        <f t="shared" si="133"/>
        <v>Ecotoxicity, freshwater - part 1</v>
      </c>
      <c r="B137" s="45">
        <f t="shared" si="134"/>
        <v>235.12589</v>
      </c>
      <c r="C137" s="45">
        <f t="shared" si="135"/>
        <v>21.680392000000001</v>
      </c>
      <c r="D137" s="45">
        <f t="shared" si="135"/>
        <v>5.8665894000000003E-3</v>
      </c>
      <c r="E137" s="45">
        <f t="shared" si="135"/>
        <v>8.5383163</v>
      </c>
      <c r="F137" s="45">
        <f t="shared" si="135"/>
        <v>0.20729239999999999</v>
      </c>
      <c r="G137" s="45">
        <f t="shared" si="135"/>
        <v>0.59661609000000004</v>
      </c>
      <c r="H137" s="45">
        <f t="shared" si="135"/>
        <v>0.99398734</v>
      </c>
      <c r="I137" s="45">
        <f t="shared" si="135"/>
        <v>3.2817183000000001</v>
      </c>
      <c r="J137" s="45">
        <f t="shared" si="135"/>
        <v>0.57483890999999998</v>
      </c>
      <c r="K137" s="45">
        <f t="shared" si="135"/>
        <v>3.5452105</v>
      </c>
      <c r="L137" s="45">
        <f t="shared" si="135"/>
        <v>8.4601614999999999</v>
      </c>
      <c r="M137" s="45">
        <f t="shared" si="135"/>
        <v>1.3502698E-2</v>
      </c>
      <c r="N137" s="45">
        <f t="shared" si="135"/>
        <v>1.8514195E-21</v>
      </c>
      <c r="O137" s="45">
        <f t="shared" si="135"/>
        <v>0.14645267000000001</v>
      </c>
      <c r="P137" s="45">
        <f t="shared" si="135"/>
        <v>0.70541653999999998</v>
      </c>
      <c r="Q137" s="45">
        <f t="shared" si="135"/>
        <v>0.33031167</v>
      </c>
      <c r="R137" s="45">
        <f t="shared" si="135"/>
        <v>1.4715312E-4</v>
      </c>
      <c r="S137" s="45">
        <f t="shared" si="136"/>
        <v>1.0942497000000001E-3</v>
      </c>
      <c r="T137" s="45">
        <f t="shared" si="136"/>
        <v>7.1321847000000002E-4</v>
      </c>
      <c r="U137" s="45">
        <f t="shared" si="136"/>
        <v>2.1988682000000002</v>
      </c>
      <c r="V137" s="45">
        <f t="shared" si="136"/>
        <v>5.9797466000000004</v>
      </c>
      <c r="W137" s="45">
        <f t="shared" si="136"/>
        <v>0.37939213999999999</v>
      </c>
      <c r="X137" s="45">
        <f t="shared" si="136"/>
        <v>2.2687249</v>
      </c>
      <c r="Y137" s="45"/>
      <c r="Z137" s="45"/>
    </row>
    <row r="138" spans="1:26" x14ac:dyDescent="0.15">
      <c r="A138" s="45" t="str">
        <f t="shared" si="133"/>
        <v>Ecotoxicity, freshwater - part 2</v>
      </c>
      <c r="B138" s="45">
        <f t="shared" si="134"/>
        <v>278.62112000000002</v>
      </c>
      <c r="C138" s="45">
        <f t="shared" si="135"/>
        <v>29.194292000000001</v>
      </c>
      <c r="D138" s="45">
        <f t="shared" si="135"/>
        <v>1.7279388000000001E-3</v>
      </c>
      <c r="E138" s="45">
        <f t="shared" si="135"/>
        <v>8.1582559999999997</v>
      </c>
      <c r="F138" s="45">
        <f t="shared" si="135"/>
        <v>3.8711385999999999E-3</v>
      </c>
      <c r="G138" s="45">
        <f t="shared" si="135"/>
        <v>0.16517982</v>
      </c>
      <c r="H138" s="45">
        <f t="shared" si="135"/>
        <v>8.8115416000000002E-2</v>
      </c>
      <c r="I138" s="45">
        <f t="shared" si="135"/>
        <v>0.31578339999999999</v>
      </c>
      <c r="J138" s="45">
        <f t="shared" si="135"/>
        <v>9.8048418999999998E-2</v>
      </c>
      <c r="K138" s="45">
        <f t="shared" si="135"/>
        <v>9.4566945999999999E-2</v>
      </c>
      <c r="L138" s="45">
        <f t="shared" si="135"/>
        <v>0.22567112</v>
      </c>
      <c r="M138" s="45">
        <f t="shared" si="135"/>
        <v>0</v>
      </c>
      <c r="N138" s="45">
        <f t="shared" si="135"/>
        <v>4.6004546999999999E-8</v>
      </c>
      <c r="O138" s="45">
        <f t="shared" si="135"/>
        <v>1.1336349999999999</v>
      </c>
      <c r="P138" s="45">
        <f t="shared" si="135"/>
        <v>0.20473299</v>
      </c>
      <c r="Q138" s="45">
        <f t="shared" si="135"/>
        <v>0.10801272000000001</v>
      </c>
      <c r="R138" s="45">
        <f t="shared" si="135"/>
        <v>4.3262603999999999E-5</v>
      </c>
      <c r="S138" s="45">
        <f t="shared" si="136"/>
        <v>5.5020160999999999E-5</v>
      </c>
      <c r="T138" s="45">
        <f t="shared" si="136"/>
        <v>2.4471274999999999E-5</v>
      </c>
      <c r="U138" s="45">
        <f t="shared" si="136"/>
        <v>2.5836336000000001E-2</v>
      </c>
      <c r="V138" s="45">
        <f t="shared" si="136"/>
        <v>0.25736541000000002</v>
      </c>
      <c r="W138" s="45">
        <f t="shared" si="136"/>
        <v>0.13385250000000001</v>
      </c>
      <c r="X138" s="45">
        <f t="shared" si="136"/>
        <v>1.8974527999999999</v>
      </c>
      <c r="Y138" s="45"/>
      <c r="Z138" s="45"/>
    </row>
    <row r="139" spans="1:26" x14ac:dyDescent="0.15">
      <c r="A139" s="45" t="str">
        <f t="shared" si="133"/>
        <v>Ecotoxicity, freshwater - inorganics</v>
      </c>
      <c r="B139" s="45">
        <f t="shared" si="134"/>
        <v>29.300474000000001</v>
      </c>
      <c r="C139" s="45">
        <f t="shared" si="135"/>
        <v>7.763166</v>
      </c>
      <c r="D139" s="45">
        <f t="shared" si="135"/>
        <v>3.6738583E-3</v>
      </c>
      <c r="E139" s="45">
        <f t="shared" si="135"/>
        <v>2.1755144</v>
      </c>
      <c r="F139" s="45">
        <f t="shared" si="135"/>
        <v>4.1075588000000003E-2</v>
      </c>
      <c r="G139" s="45">
        <f t="shared" si="135"/>
        <v>0.12223798</v>
      </c>
      <c r="H139" s="45">
        <f t="shared" si="135"/>
        <v>0.1099494</v>
      </c>
      <c r="I139" s="45">
        <f t="shared" si="135"/>
        <v>1.3264155</v>
      </c>
      <c r="J139" s="45">
        <f t="shared" si="135"/>
        <v>0.13212066</v>
      </c>
      <c r="K139" s="45">
        <f t="shared" si="135"/>
        <v>3.4413524999999998</v>
      </c>
      <c r="L139" s="45">
        <f t="shared" si="135"/>
        <v>8.2123185000000003</v>
      </c>
      <c r="M139" s="45">
        <f t="shared" si="135"/>
        <v>1.3502698E-2</v>
      </c>
      <c r="N139" s="45">
        <f t="shared" si="135"/>
        <v>0</v>
      </c>
      <c r="O139" s="45">
        <f t="shared" si="135"/>
        <v>1.1823224999999999</v>
      </c>
      <c r="P139" s="45">
        <f t="shared" si="135"/>
        <v>0.44566481000000002</v>
      </c>
      <c r="Q139" s="45">
        <f t="shared" si="135"/>
        <v>0.18571577</v>
      </c>
      <c r="R139" s="45">
        <f t="shared" si="135"/>
        <v>9.2250141999999994E-5</v>
      </c>
      <c r="S139" s="45">
        <f t="shared" si="136"/>
        <v>1.0360072999999999E-3</v>
      </c>
      <c r="T139" s="45">
        <f t="shared" si="136"/>
        <v>6.873243E-4</v>
      </c>
      <c r="U139" s="45">
        <f t="shared" si="136"/>
        <v>2.2170328000000001</v>
      </c>
      <c r="V139" s="45">
        <f t="shared" si="136"/>
        <v>5.3995921999999998</v>
      </c>
      <c r="W139" s="45">
        <f t="shared" si="136"/>
        <v>0.26083921999999998</v>
      </c>
      <c r="X139" s="45">
        <f t="shared" si="136"/>
        <v>0.61244814999999997</v>
      </c>
      <c r="Y139" s="45"/>
      <c r="Z139" s="45"/>
    </row>
    <row r="140" spans="1:26" x14ac:dyDescent="0.15">
      <c r="A140" s="45" t="str">
        <f t="shared" si="133"/>
        <v>Ecotoxicity, freshwater - metals</v>
      </c>
      <c r="B140" s="45">
        <f t="shared" si="134"/>
        <v>28.164674000000002</v>
      </c>
      <c r="C140" s="45">
        <f t="shared" si="135"/>
        <v>37.118820999999997</v>
      </c>
      <c r="D140" s="45">
        <f t="shared" si="135"/>
        <v>3.9039846999999999E-3</v>
      </c>
      <c r="E140" s="45">
        <f t="shared" si="135"/>
        <v>2.0939405</v>
      </c>
      <c r="F140" s="45">
        <f t="shared" si="135"/>
        <v>0.16890216</v>
      </c>
      <c r="G140" s="45">
        <f t="shared" si="135"/>
        <v>0.63192519999999996</v>
      </c>
      <c r="H140" s="45">
        <f t="shared" si="135"/>
        <v>0.95700658000000005</v>
      </c>
      <c r="I140" s="45">
        <f t="shared" si="135"/>
        <v>2.2507839000000001</v>
      </c>
      <c r="J140" s="45">
        <f t="shared" si="135"/>
        <v>0.49120673999999998</v>
      </c>
      <c r="K140" s="45">
        <f t="shared" si="135"/>
        <v>0.10327572</v>
      </c>
      <c r="L140" s="45">
        <f t="shared" si="135"/>
        <v>0.24645343</v>
      </c>
      <c r="M140" s="45">
        <f t="shared" si="135"/>
        <v>0</v>
      </c>
      <c r="N140" s="45">
        <f t="shared" si="135"/>
        <v>2.6439547E-21</v>
      </c>
      <c r="O140" s="45">
        <f t="shared" si="135"/>
        <v>9.4196334000000007E-2</v>
      </c>
      <c r="P140" s="45">
        <f t="shared" si="135"/>
        <v>0.46220615999999998</v>
      </c>
      <c r="Q140" s="45">
        <f t="shared" si="135"/>
        <v>0.21099612000000001</v>
      </c>
      <c r="R140" s="45">
        <f t="shared" si="135"/>
        <v>9.7744435999999997E-5</v>
      </c>
      <c r="S140" s="45">
        <f t="shared" si="136"/>
        <v>1.0183709E-4</v>
      </c>
      <c r="T140" s="45">
        <f t="shared" si="136"/>
        <v>4.0841623999999998E-5</v>
      </c>
      <c r="U140" s="45">
        <f t="shared" si="136"/>
        <v>1.6377243999999999E-2</v>
      </c>
      <c r="V140" s="45">
        <f t="shared" si="136"/>
        <v>0.71980449999999996</v>
      </c>
      <c r="W140" s="45">
        <f t="shared" si="136"/>
        <v>0.24977954999999999</v>
      </c>
      <c r="X140" s="45">
        <f t="shared" si="136"/>
        <v>0.70199339000000005</v>
      </c>
      <c r="Y140" s="45"/>
      <c r="Z140" s="45"/>
    </row>
    <row r="141" spans="1:26" x14ac:dyDescent="0.15">
      <c r="A141" s="45" t="str">
        <f t="shared" si="133"/>
        <v>Ecotoxicity, freshwater - organics</v>
      </c>
      <c r="B141" s="45">
        <f t="shared" si="134"/>
        <v>4.2616060999999997E-4</v>
      </c>
      <c r="C141" s="45">
        <f t="shared" si="135"/>
        <v>1.7081935000000001E-10</v>
      </c>
      <c r="D141" s="45">
        <f t="shared" si="135"/>
        <v>2.7375025000000002E-22</v>
      </c>
      <c r="E141" s="45">
        <f t="shared" si="135"/>
        <v>1.1589536999999999E-5</v>
      </c>
      <c r="F141" s="45">
        <f t="shared" si="135"/>
        <v>7.3347474000000003E-13</v>
      </c>
      <c r="G141" s="45">
        <f t="shared" si="135"/>
        <v>4.2688922000000001E-11</v>
      </c>
      <c r="H141" s="45">
        <f t="shared" si="135"/>
        <v>1.0706344999999999E-11</v>
      </c>
      <c r="I141" s="45">
        <f t="shared" si="135"/>
        <v>5.2784989000000003E-12</v>
      </c>
      <c r="J141" s="45">
        <f t="shared" si="135"/>
        <v>3.9535972999999998E-13</v>
      </c>
      <c r="K141" s="45">
        <f t="shared" si="135"/>
        <v>3.4627175999999998E-12</v>
      </c>
      <c r="L141" s="45">
        <f t="shared" si="135"/>
        <v>8.2633031999999996E-12</v>
      </c>
      <c r="M141" s="45">
        <f t="shared" si="135"/>
        <v>0</v>
      </c>
      <c r="N141" s="45">
        <f t="shared" si="135"/>
        <v>0</v>
      </c>
      <c r="O141" s="45">
        <f t="shared" si="135"/>
        <v>7.0903660999999996E-11</v>
      </c>
      <c r="P141" s="45">
        <f t="shared" si="135"/>
        <v>1.1083608000000001E-14</v>
      </c>
      <c r="Q141" s="45">
        <f t="shared" si="135"/>
        <v>3.7075108000000003E-11</v>
      </c>
      <c r="R141" s="45">
        <f t="shared" si="135"/>
        <v>6.8489560999999994E-24</v>
      </c>
      <c r="S141" s="45">
        <f t="shared" si="136"/>
        <v>4.7874115000000002E-21</v>
      </c>
      <c r="T141" s="45">
        <f t="shared" si="136"/>
        <v>1.2624907E-21</v>
      </c>
      <c r="U141" s="45">
        <f t="shared" si="136"/>
        <v>1.0051657E-20</v>
      </c>
      <c r="V141" s="45">
        <f t="shared" si="136"/>
        <v>2.2628102E-19</v>
      </c>
      <c r="W141" s="45">
        <f t="shared" si="136"/>
        <v>3.6762565000000001E-16</v>
      </c>
      <c r="X141" s="45">
        <f t="shared" si="136"/>
        <v>3.4649555999999998E-13</v>
      </c>
      <c r="Y141" s="45"/>
      <c r="Z141" s="45"/>
    </row>
    <row r="142" spans="1:26" x14ac:dyDescent="0.15">
      <c r="A142" s="45" t="str">
        <f t="shared" si="133"/>
        <v>Particulate Matter</v>
      </c>
      <c r="B142" s="45">
        <f t="shared" si="134"/>
        <v>5.3209410000000005E-7</v>
      </c>
      <c r="C142" s="45">
        <f t="shared" si="135"/>
        <v>1.7408872000000001E-7</v>
      </c>
      <c r="D142" s="45">
        <f t="shared" si="135"/>
        <v>3.3980747E-11</v>
      </c>
      <c r="E142" s="45">
        <f t="shared" si="135"/>
        <v>2.7905617999999999E-8</v>
      </c>
      <c r="F142" s="45">
        <f t="shared" si="135"/>
        <v>5.7772393000000004E-9</v>
      </c>
      <c r="G142" s="45">
        <f t="shared" si="135"/>
        <v>4.4034066000000004E-9</v>
      </c>
      <c r="H142" s="45">
        <f t="shared" si="135"/>
        <v>2.5260319E-9</v>
      </c>
      <c r="I142" s="45">
        <f t="shared" si="135"/>
        <v>1.9559333E-8</v>
      </c>
      <c r="J142" s="45">
        <f t="shared" si="135"/>
        <v>4.5827306999999998E-9</v>
      </c>
      <c r="K142" s="45">
        <f t="shared" si="135"/>
        <v>9.3062416000000003E-8</v>
      </c>
      <c r="L142" s="45">
        <f t="shared" si="135"/>
        <v>2.2208077E-7</v>
      </c>
      <c r="M142" s="45">
        <f t="shared" si="135"/>
        <v>0</v>
      </c>
      <c r="N142" s="45">
        <f t="shared" si="135"/>
        <v>0</v>
      </c>
      <c r="O142" s="45">
        <f t="shared" si="135"/>
        <v>1.3101585999999999E-9</v>
      </c>
      <c r="P142" s="45">
        <f t="shared" si="135"/>
        <v>4.3180971999999997E-9</v>
      </c>
      <c r="Q142" s="45">
        <f t="shared" si="135"/>
        <v>2.9553645999999998E-9</v>
      </c>
      <c r="R142" s="45">
        <f t="shared" si="135"/>
        <v>8.6862285000000002E-13</v>
      </c>
      <c r="S142" s="45">
        <f t="shared" si="136"/>
        <v>1.0789994999999999E-11</v>
      </c>
      <c r="T142" s="45">
        <f t="shared" si="136"/>
        <v>3.0208527000000001E-11</v>
      </c>
      <c r="U142" s="45">
        <f t="shared" si="136"/>
        <v>2.2828236000000001E-9</v>
      </c>
      <c r="V142" s="45">
        <f t="shared" si="136"/>
        <v>2.7653318999999999E-8</v>
      </c>
      <c r="W142" s="45">
        <f t="shared" si="136"/>
        <v>2.0612101000000002E-9</v>
      </c>
      <c r="X142" s="45">
        <f t="shared" si="136"/>
        <v>8.7005332999999998E-9</v>
      </c>
      <c r="Y142" s="45"/>
      <c r="Z142" s="45"/>
    </row>
    <row r="143" spans="1:26" x14ac:dyDescent="0.15">
      <c r="A143" s="45" t="str">
        <f t="shared" si="133"/>
        <v>Eutrophication, marine</v>
      </c>
      <c r="B143" s="45">
        <f t="shared" si="134"/>
        <v>4.4132632999999998E-2</v>
      </c>
      <c r="C143" s="45">
        <f t="shared" si="135"/>
        <v>8.9871038999999996E-3</v>
      </c>
      <c r="D143" s="45">
        <f t="shared" si="135"/>
        <v>6.1501801000000004E-7</v>
      </c>
      <c r="E143" s="45">
        <f t="shared" si="135"/>
        <v>1.4383606000000001E-3</v>
      </c>
      <c r="F143" s="45">
        <f t="shared" si="135"/>
        <v>2.9028448999999999E-5</v>
      </c>
      <c r="G143" s="45">
        <f t="shared" si="135"/>
        <v>4.4127359999999998E-5</v>
      </c>
      <c r="H143" s="45">
        <f t="shared" si="135"/>
        <v>5.6110825999999999E-4</v>
      </c>
      <c r="I143" s="45">
        <f t="shared" si="135"/>
        <v>1.5507412000000001E-4</v>
      </c>
      <c r="J143" s="45">
        <f t="shared" si="135"/>
        <v>0.14552267999999999</v>
      </c>
      <c r="K143" s="45">
        <f t="shared" si="135"/>
        <v>2.0333893000000001E-3</v>
      </c>
      <c r="L143" s="45">
        <f t="shared" si="135"/>
        <v>4.8524062000000001E-3</v>
      </c>
      <c r="M143" s="45">
        <f t="shared" si="135"/>
        <v>0.15741042</v>
      </c>
      <c r="N143" s="45">
        <f t="shared" si="135"/>
        <v>0</v>
      </c>
      <c r="O143" s="45">
        <f t="shared" si="135"/>
        <v>2.0073015E-5</v>
      </c>
      <c r="P143" s="45">
        <f t="shared" si="135"/>
        <v>7.9270554E-5</v>
      </c>
      <c r="Q143" s="45">
        <f t="shared" si="135"/>
        <v>3.2910748999999997E-5</v>
      </c>
      <c r="R143" s="45">
        <f t="shared" si="135"/>
        <v>1.5409956E-8</v>
      </c>
      <c r="S143" s="45">
        <f t="shared" si="136"/>
        <v>3.2696406000000002E-7</v>
      </c>
      <c r="T143" s="45">
        <f t="shared" si="136"/>
        <v>2.4938859000000001E-6</v>
      </c>
      <c r="U143" s="45">
        <f t="shared" si="136"/>
        <v>5.4139944E-5</v>
      </c>
      <c r="V143" s="45">
        <f t="shared" si="136"/>
        <v>5.1208649000000002E-4</v>
      </c>
      <c r="W143" s="45">
        <f t="shared" si="136"/>
        <v>4.1694437E-5</v>
      </c>
      <c r="X143" s="45">
        <f t="shared" si="136"/>
        <v>5.2835676000000001E-4</v>
      </c>
      <c r="Y143" s="45"/>
      <c r="Z143" s="45"/>
    </row>
    <row r="144" spans="1:26" x14ac:dyDescent="0.15">
      <c r="A144" s="45" t="str">
        <f t="shared" si="133"/>
        <v>Eutrophication, freshwater</v>
      </c>
      <c r="B144" s="45">
        <f t="shared" si="134"/>
        <v>1.4776329999999999E-3</v>
      </c>
      <c r="C144" s="45">
        <f t="shared" si="135"/>
        <v>2.8548894999999997E-4</v>
      </c>
      <c r="D144" s="45">
        <f t="shared" si="135"/>
        <v>2.1722665000000001E-9</v>
      </c>
      <c r="E144" s="45">
        <f t="shared" si="135"/>
        <v>4.5162793000000002E-5</v>
      </c>
      <c r="F144" s="45">
        <f t="shared" si="135"/>
        <v>2.0629401999999999E-6</v>
      </c>
      <c r="G144" s="45">
        <f t="shared" si="135"/>
        <v>7.7161297999999994E-6</v>
      </c>
      <c r="H144" s="45">
        <f t="shared" si="135"/>
        <v>1.4651971E-5</v>
      </c>
      <c r="I144" s="45">
        <f t="shared" si="135"/>
        <v>1.5885965000000001E-5</v>
      </c>
      <c r="J144" s="45">
        <f t="shared" si="135"/>
        <v>1.4504618000000001E-6</v>
      </c>
      <c r="K144" s="45">
        <f t="shared" si="135"/>
        <v>2.6985181000000001E-6</v>
      </c>
      <c r="L144" s="45">
        <f t="shared" si="135"/>
        <v>6.4396453999999997E-6</v>
      </c>
      <c r="M144" s="45">
        <f t="shared" si="135"/>
        <v>0</v>
      </c>
      <c r="N144" s="45">
        <f t="shared" si="135"/>
        <v>0</v>
      </c>
      <c r="O144" s="45">
        <f t="shared" si="135"/>
        <v>2.3064915999999999E-6</v>
      </c>
      <c r="P144" s="45">
        <f t="shared" si="135"/>
        <v>2.6563566000000002E-7</v>
      </c>
      <c r="Q144" s="45">
        <f t="shared" si="135"/>
        <v>2.6413585E-6</v>
      </c>
      <c r="R144" s="45">
        <f t="shared" si="135"/>
        <v>5.4539146999999999E-11</v>
      </c>
      <c r="S144" s="45">
        <f t="shared" si="136"/>
        <v>5.9490943000000001E-10</v>
      </c>
      <c r="T144" s="45">
        <f t="shared" si="136"/>
        <v>4.0434394E-10</v>
      </c>
      <c r="U144" s="45">
        <f t="shared" si="136"/>
        <v>3.2628627000000001E-7</v>
      </c>
      <c r="V144" s="45">
        <f t="shared" si="136"/>
        <v>1.1603513000000001E-6</v>
      </c>
      <c r="W144" s="45">
        <f t="shared" si="136"/>
        <v>8.4978650999999998E-7</v>
      </c>
      <c r="X144" s="45">
        <f t="shared" si="136"/>
        <v>6.5147429999999998E-6</v>
      </c>
      <c r="Y144" s="45"/>
      <c r="Z144" s="45"/>
    </row>
    <row r="145" spans="1:26" x14ac:dyDescent="0.15">
      <c r="A145" s="45" t="str">
        <f t="shared" si="133"/>
        <v>Eutrophication, terrestrial</v>
      </c>
      <c r="B145" s="45">
        <f t="shared" si="134"/>
        <v>0.22666913</v>
      </c>
      <c r="C145" s="45">
        <f t="shared" si="135"/>
        <v>5.8506027000000002E-2</v>
      </c>
      <c r="D145" s="45">
        <f t="shared" si="135"/>
        <v>6.5201733999999999E-6</v>
      </c>
      <c r="E145" s="45">
        <f t="shared" si="135"/>
        <v>8.6421899999999992E-3</v>
      </c>
      <c r="F145" s="45">
        <f t="shared" si="135"/>
        <v>2.8740630000000001E-3</v>
      </c>
      <c r="G145" s="45">
        <f t="shared" si="135"/>
        <v>9.4039666999999995E-4</v>
      </c>
      <c r="H145" s="45">
        <f t="shared" si="135"/>
        <v>8.1166835999999995E-4</v>
      </c>
      <c r="I145" s="45">
        <f t="shared" si="135"/>
        <v>1.6581925999999999E-3</v>
      </c>
      <c r="J145" s="45">
        <f t="shared" si="135"/>
        <v>2.7152763000000001E-3</v>
      </c>
      <c r="K145" s="45">
        <f t="shared" si="135"/>
        <v>2.2429212E-2</v>
      </c>
      <c r="L145" s="45">
        <f t="shared" si="135"/>
        <v>5.3524255999999999E-2</v>
      </c>
      <c r="M145" s="45">
        <f t="shared" si="135"/>
        <v>0</v>
      </c>
      <c r="N145" s="45">
        <f t="shared" si="135"/>
        <v>0</v>
      </c>
      <c r="O145" s="45">
        <f t="shared" si="135"/>
        <v>2.0446367999999999E-4</v>
      </c>
      <c r="P145" s="45">
        <f t="shared" si="135"/>
        <v>8.4318577000000005E-4</v>
      </c>
      <c r="Q145" s="45">
        <f t="shared" si="135"/>
        <v>3.8214499000000001E-4</v>
      </c>
      <c r="R145" s="45">
        <f t="shared" si="135"/>
        <v>1.6337758000000001E-7</v>
      </c>
      <c r="S145" s="45">
        <f t="shared" si="136"/>
        <v>3.6167946000000001E-6</v>
      </c>
      <c r="T145" s="45">
        <f t="shared" si="136"/>
        <v>2.740356E-5</v>
      </c>
      <c r="U145" s="45">
        <f t="shared" si="136"/>
        <v>6.2485524999999998E-4</v>
      </c>
      <c r="V145" s="45">
        <f t="shared" si="136"/>
        <v>5.6347109000000001E-3</v>
      </c>
      <c r="W145" s="45">
        <f t="shared" si="136"/>
        <v>4.0534856999999998E-4</v>
      </c>
      <c r="X145" s="45">
        <f t="shared" si="136"/>
        <v>2.4164739E-3</v>
      </c>
      <c r="Y145" s="45"/>
      <c r="Z145" s="45"/>
    </row>
    <row r="146" spans="1:26" x14ac:dyDescent="0.15">
      <c r="A146" s="45" t="str">
        <f t="shared" si="133"/>
        <v>Human toxicity, cancer</v>
      </c>
      <c r="B146" s="45">
        <f t="shared" si="134"/>
        <v>6.0526900000000001E-9</v>
      </c>
      <c r="C146" s="45">
        <f t="shared" si="135"/>
        <v>8.4789029E-10</v>
      </c>
      <c r="D146" s="45">
        <f t="shared" si="135"/>
        <v>1.7694243999999999E-13</v>
      </c>
      <c r="E146" s="45">
        <f t="shared" si="135"/>
        <v>2.2825053E-10</v>
      </c>
      <c r="F146" s="45">
        <f t="shared" si="135"/>
        <v>3.1646661999999999E-12</v>
      </c>
      <c r="G146" s="45">
        <f t="shared" si="135"/>
        <v>5.4797595000000002E-11</v>
      </c>
      <c r="H146" s="45">
        <f t="shared" si="135"/>
        <v>6.8750528999999997E-11</v>
      </c>
      <c r="I146" s="45">
        <f t="shared" si="135"/>
        <v>3.1508895000000002E-10</v>
      </c>
      <c r="J146" s="45">
        <f t="shared" si="135"/>
        <v>1.7210496E-11</v>
      </c>
      <c r="K146" s="45">
        <f t="shared" si="135"/>
        <v>7.3869892000000002E-11</v>
      </c>
      <c r="L146" s="45">
        <f t="shared" si="135"/>
        <v>1.7628041999999999E-10</v>
      </c>
      <c r="M146" s="45">
        <f t="shared" si="135"/>
        <v>0</v>
      </c>
      <c r="N146" s="45">
        <f t="shared" si="135"/>
        <v>1.5324708999999999E-14</v>
      </c>
      <c r="O146" s="45">
        <f t="shared" si="135"/>
        <v>2.2052647E-11</v>
      </c>
      <c r="P146" s="45">
        <f t="shared" si="135"/>
        <v>2.1170286E-11</v>
      </c>
      <c r="Q146" s="45">
        <f t="shared" si="135"/>
        <v>2.6994537E-11</v>
      </c>
      <c r="R146" s="45">
        <f t="shared" si="135"/>
        <v>4.4790569999999996E-15</v>
      </c>
      <c r="S146" s="45">
        <f t="shared" si="136"/>
        <v>4.8395405000000001E-14</v>
      </c>
      <c r="T146" s="45">
        <f t="shared" si="136"/>
        <v>2.0283566000000001E-14</v>
      </c>
      <c r="U146" s="45">
        <f t="shared" si="136"/>
        <v>3.3894216000000003E-11</v>
      </c>
      <c r="V146" s="45">
        <f t="shared" si="136"/>
        <v>4.4574305999999999E-10</v>
      </c>
      <c r="W146" s="45">
        <f t="shared" si="136"/>
        <v>1.1353803E-11</v>
      </c>
      <c r="X146" s="45">
        <f t="shared" si="136"/>
        <v>3.1284635999999998E-10</v>
      </c>
      <c r="Y146" s="45"/>
      <c r="Z146" s="45"/>
    </row>
    <row r="147" spans="1:26" x14ac:dyDescent="0.15">
      <c r="A147" s="45" t="str">
        <f t="shared" si="133"/>
        <v>Human toxicity, cancer - inorganics</v>
      </c>
      <c r="B147" s="45">
        <f t="shared" si="134"/>
        <v>4.1047807E-20</v>
      </c>
      <c r="C147" s="45">
        <f t="shared" si="135"/>
        <v>0</v>
      </c>
      <c r="D147" s="45">
        <f t="shared" si="135"/>
        <v>0</v>
      </c>
      <c r="E147" s="45">
        <f t="shared" si="135"/>
        <v>1.1163027E-21</v>
      </c>
      <c r="F147" s="45">
        <f t="shared" si="135"/>
        <v>0</v>
      </c>
      <c r="G147" s="45">
        <f t="shared" si="135"/>
        <v>0</v>
      </c>
      <c r="H147" s="45">
        <f t="shared" si="135"/>
        <v>0</v>
      </c>
      <c r="I147" s="45">
        <f t="shared" si="135"/>
        <v>0</v>
      </c>
      <c r="J147" s="45">
        <f t="shared" si="135"/>
        <v>0</v>
      </c>
      <c r="K147" s="45">
        <f t="shared" si="135"/>
        <v>0</v>
      </c>
      <c r="L147" s="45">
        <f t="shared" si="135"/>
        <v>0</v>
      </c>
      <c r="M147" s="45">
        <f t="shared" si="135"/>
        <v>0</v>
      </c>
      <c r="N147" s="45">
        <f t="shared" si="135"/>
        <v>0</v>
      </c>
      <c r="O147" s="45">
        <f t="shared" si="135"/>
        <v>0</v>
      </c>
      <c r="P147" s="45">
        <f t="shared" si="135"/>
        <v>0</v>
      </c>
      <c r="Q147" s="45">
        <f t="shared" si="135"/>
        <v>0</v>
      </c>
      <c r="R147" s="45">
        <f t="shared" ref="R147:X160" si="137">ABS(U194)</f>
        <v>0</v>
      </c>
      <c r="S147" s="45">
        <f t="shared" si="137"/>
        <v>0</v>
      </c>
      <c r="T147" s="45">
        <f t="shared" si="137"/>
        <v>0</v>
      </c>
      <c r="U147" s="45">
        <f t="shared" si="137"/>
        <v>0</v>
      </c>
      <c r="V147" s="45">
        <f t="shared" si="137"/>
        <v>0</v>
      </c>
      <c r="W147" s="45">
        <f t="shared" si="137"/>
        <v>0</v>
      </c>
      <c r="X147" s="45">
        <f t="shared" si="137"/>
        <v>4.1019954999999999E-22</v>
      </c>
      <c r="Y147" s="45"/>
      <c r="Z147" s="45"/>
    </row>
    <row r="148" spans="1:26" x14ac:dyDescent="0.15">
      <c r="A148" s="45" t="str">
        <f t="shared" si="133"/>
        <v>Human toxicity, cancer - metals</v>
      </c>
      <c r="B148" s="45">
        <f t="shared" ref="B148:B160" si="138">ABS(E195)</f>
        <v>5.2878330999999997E-9</v>
      </c>
      <c r="C148" s="45">
        <f t="shared" ref="C148:C160" si="139">ABS(F195)</f>
        <v>5.3806209000000001E-10</v>
      </c>
      <c r="D148" s="45">
        <f t="shared" ref="D148:D160" si="140">ABS(G195)</f>
        <v>3.8335058999999997E-14</v>
      </c>
      <c r="E148" s="45">
        <f t="shared" ref="E148:E160" si="141">ABS(H195)</f>
        <v>1.6594060000000001E-10</v>
      </c>
      <c r="F148" s="45">
        <f t="shared" ref="F148:F160" si="142">ABS(I195)</f>
        <v>1.2062298999999999E-12</v>
      </c>
      <c r="G148" s="45">
        <f t="shared" ref="G148:G160" si="143">ABS(J195)</f>
        <v>2.4528741999999999E-11</v>
      </c>
      <c r="H148" s="45">
        <f t="shared" ref="H148:H160" si="144">ABS(K195)</f>
        <v>2.6315754000000001E-11</v>
      </c>
      <c r="I148" s="45">
        <f t="shared" ref="I148:I160" si="145">ABS(L195)</f>
        <v>2.2080879E-10</v>
      </c>
      <c r="J148" s="45">
        <f t="shared" ref="J148:J160" si="146">ABS(M195)</f>
        <v>1.3494109999999999E-11</v>
      </c>
      <c r="K148" s="45">
        <f t="shared" ref="K148:K160" si="147">ABS(N195)</f>
        <v>6.3513629999999997E-11</v>
      </c>
      <c r="L148" s="45">
        <f t="shared" ref="L148:L160" si="148">ABS(O195)</f>
        <v>1.5156661999999999E-10</v>
      </c>
      <c r="M148" s="45">
        <f t="shared" ref="M148:M160" si="149">ABS(P195)</f>
        <v>0</v>
      </c>
      <c r="N148" s="45">
        <f t="shared" ref="N148:N160" si="150">ABS(Q195)</f>
        <v>1.5324708999999999E-14</v>
      </c>
      <c r="O148" s="45">
        <f t="shared" ref="O148:O160" si="151">ABS(R195)</f>
        <v>1.8630178000000001E-11</v>
      </c>
      <c r="P148" s="45">
        <f t="shared" ref="P148:P160" si="152">ABS(S195)</f>
        <v>4.7386697999999999E-12</v>
      </c>
      <c r="Q148" s="45">
        <f t="shared" ref="Q148:Q160" si="153">ABS(T195)</f>
        <v>1.6809275E-11</v>
      </c>
      <c r="R148" s="45">
        <f t="shared" si="137"/>
        <v>9.6196317999999998E-16</v>
      </c>
      <c r="S148" s="45">
        <f t="shared" si="137"/>
        <v>1.9592501999999999E-14</v>
      </c>
      <c r="T148" s="45">
        <f t="shared" si="137"/>
        <v>1.294366E-14</v>
      </c>
      <c r="U148" s="45">
        <f t="shared" si="137"/>
        <v>3.0805656000000001E-11</v>
      </c>
      <c r="V148" s="45">
        <f t="shared" si="137"/>
        <v>1.2852042999999999E-10</v>
      </c>
      <c r="W148" s="45">
        <f t="shared" si="137"/>
        <v>2.7064024E-12</v>
      </c>
      <c r="X148" s="45">
        <f t="shared" si="137"/>
        <v>2.8721721E-10</v>
      </c>
      <c r="Y148" s="45"/>
      <c r="Z148" s="45"/>
    </row>
    <row r="149" spans="1:26" x14ac:dyDescent="0.15">
      <c r="A149" s="45" t="str">
        <f t="shared" si="133"/>
        <v>Human toxicity, cancer - organics</v>
      </c>
      <c r="B149" s="45">
        <f t="shared" si="138"/>
        <v>7.6485694E-10</v>
      </c>
      <c r="C149" s="45">
        <f t="shared" si="139"/>
        <v>3.098282E-10</v>
      </c>
      <c r="D149" s="45">
        <f t="shared" si="140"/>
        <v>1.3860737999999999E-13</v>
      </c>
      <c r="E149" s="45">
        <f t="shared" si="141"/>
        <v>6.2309934999999997E-11</v>
      </c>
      <c r="F149" s="45">
        <f t="shared" si="142"/>
        <v>1.9584363000000002E-12</v>
      </c>
      <c r="G149" s="45">
        <f t="shared" si="143"/>
        <v>3.0268853E-11</v>
      </c>
      <c r="H149" s="45">
        <f t="shared" si="144"/>
        <v>4.2434774999999999E-11</v>
      </c>
      <c r="I149" s="45">
        <f t="shared" si="145"/>
        <v>9.4280155999999996E-11</v>
      </c>
      <c r="J149" s="45">
        <f t="shared" si="146"/>
        <v>3.7163856999999996E-12</v>
      </c>
      <c r="K149" s="45">
        <f t="shared" si="147"/>
        <v>1.0356261999999999E-11</v>
      </c>
      <c r="L149" s="45">
        <f t="shared" si="148"/>
        <v>2.4713807000000002E-11</v>
      </c>
      <c r="M149" s="45">
        <f t="shared" si="149"/>
        <v>0</v>
      </c>
      <c r="N149" s="45">
        <f t="shared" si="150"/>
        <v>0</v>
      </c>
      <c r="O149" s="45">
        <f t="shared" si="151"/>
        <v>3.4224686000000001E-12</v>
      </c>
      <c r="P149" s="45">
        <f t="shared" si="152"/>
        <v>1.6431616000000001E-11</v>
      </c>
      <c r="Q149" s="45">
        <f t="shared" si="153"/>
        <v>1.0185261999999999E-11</v>
      </c>
      <c r="R149" s="45">
        <f t="shared" si="137"/>
        <v>3.5170937999999998E-15</v>
      </c>
      <c r="S149" s="45">
        <f t="shared" si="137"/>
        <v>2.8802903000000002E-14</v>
      </c>
      <c r="T149" s="45">
        <f t="shared" si="137"/>
        <v>7.3399059999999997E-15</v>
      </c>
      <c r="U149" s="45">
        <f t="shared" si="137"/>
        <v>3.0885597000000001E-12</v>
      </c>
      <c r="V149" s="45">
        <f t="shared" si="137"/>
        <v>3.1722263E-10</v>
      </c>
      <c r="W149" s="45">
        <f t="shared" si="137"/>
        <v>8.6474004000000007E-12</v>
      </c>
      <c r="X149" s="45">
        <f t="shared" si="137"/>
        <v>2.5629142999999999E-11</v>
      </c>
      <c r="Y149" s="45"/>
      <c r="Z149" s="45"/>
    </row>
    <row r="150" spans="1:26" x14ac:dyDescent="0.15">
      <c r="A150" s="45" t="str">
        <f t="shared" si="133"/>
        <v>Human toxicity, non-cancer</v>
      </c>
      <c r="B150" s="45">
        <f t="shared" si="138"/>
        <v>2.3286693E-7</v>
      </c>
      <c r="C150" s="45">
        <f t="shared" si="139"/>
        <v>4.3514122999999998E-8</v>
      </c>
      <c r="D150" s="45">
        <f t="shared" si="140"/>
        <v>5.8428649999999997E-12</v>
      </c>
      <c r="E150" s="45">
        <f t="shared" si="141"/>
        <v>8.6265721999999994E-9</v>
      </c>
      <c r="F150" s="45">
        <f t="shared" si="142"/>
        <v>3.9358297999999999E-10</v>
      </c>
      <c r="G150" s="45">
        <f t="shared" si="143"/>
        <v>7.6013845999999999E-10</v>
      </c>
      <c r="H150" s="45">
        <f t="shared" si="144"/>
        <v>8.0239542000000001E-10</v>
      </c>
      <c r="I150" s="45">
        <f t="shared" si="145"/>
        <v>2.2824515999999998E-9</v>
      </c>
      <c r="J150" s="45">
        <f t="shared" si="146"/>
        <v>5.4771777000000001E-8</v>
      </c>
      <c r="K150" s="45">
        <f t="shared" si="147"/>
        <v>4.6045816000000003E-9</v>
      </c>
      <c r="L150" s="45">
        <f t="shared" si="148"/>
        <v>1.0988206E-8</v>
      </c>
      <c r="M150" s="45">
        <f t="shared" si="149"/>
        <v>3.1378896999999999E-13</v>
      </c>
      <c r="N150" s="45">
        <f t="shared" si="150"/>
        <v>1.8003912999999999E-11</v>
      </c>
      <c r="O150" s="45">
        <f t="shared" si="151"/>
        <v>3.3385275999999998E-10</v>
      </c>
      <c r="P150" s="45">
        <f t="shared" si="152"/>
        <v>7.0600060000000003E-10</v>
      </c>
      <c r="Q150" s="45">
        <f t="shared" si="153"/>
        <v>3.2871431000000001E-10</v>
      </c>
      <c r="R150" s="45">
        <f t="shared" si="137"/>
        <v>1.4640767000000001E-13</v>
      </c>
      <c r="S150" s="45">
        <f t="shared" si="137"/>
        <v>1.188036E-12</v>
      </c>
      <c r="T150" s="45">
        <f t="shared" si="137"/>
        <v>1.9102651000000001E-12</v>
      </c>
      <c r="U150" s="45">
        <f t="shared" si="137"/>
        <v>1.0382583E-9</v>
      </c>
      <c r="V150" s="45">
        <f t="shared" si="137"/>
        <v>9.4344537999999994E-9</v>
      </c>
      <c r="W150" s="45">
        <f t="shared" si="137"/>
        <v>4.0143041999999999E-10</v>
      </c>
      <c r="X150" s="45">
        <f t="shared" si="137"/>
        <v>3.1143363000000003E-8</v>
      </c>
      <c r="Y150" s="45"/>
      <c r="Z150" s="45"/>
    </row>
    <row r="151" spans="1:26" x14ac:dyDescent="0.15">
      <c r="A151" s="45" t="str">
        <f t="shared" si="133"/>
        <v>Human toxicity, non-cancer - inorganics</v>
      </c>
      <c r="B151" s="45">
        <f t="shared" si="138"/>
        <v>1.7998575000000001E-8</v>
      </c>
      <c r="C151" s="45">
        <f t="shared" si="139"/>
        <v>6.7420465E-9</v>
      </c>
      <c r="D151" s="45">
        <f t="shared" si="140"/>
        <v>2.8561542000000001E-12</v>
      </c>
      <c r="E151" s="45">
        <f t="shared" si="141"/>
        <v>1.6357690999999999E-9</v>
      </c>
      <c r="F151" s="45">
        <f t="shared" si="142"/>
        <v>3.4056776999999999E-10</v>
      </c>
      <c r="G151" s="45">
        <f t="shared" si="143"/>
        <v>1.7512106E-10</v>
      </c>
      <c r="H151" s="45">
        <f t="shared" si="144"/>
        <v>1.323999E-10</v>
      </c>
      <c r="I151" s="45">
        <f t="shared" si="145"/>
        <v>6.8258218000000003E-10</v>
      </c>
      <c r="J151" s="45">
        <f t="shared" si="146"/>
        <v>4.2173761000000001E-11</v>
      </c>
      <c r="K151" s="45">
        <f t="shared" si="147"/>
        <v>2.2916555000000001E-9</v>
      </c>
      <c r="L151" s="45">
        <f t="shared" si="148"/>
        <v>5.4687232000000003E-9</v>
      </c>
      <c r="M151" s="45">
        <f t="shared" si="149"/>
        <v>3.1378896999999999E-13</v>
      </c>
      <c r="N151" s="45">
        <f t="shared" si="150"/>
        <v>0</v>
      </c>
      <c r="O151" s="45">
        <f t="shared" si="151"/>
        <v>1.3709494999999999E-10</v>
      </c>
      <c r="P151" s="45">
        <f t="shared" si="152"/>
        <v>3.4524325999999998E-10</v>
      </c>
      <c r="Q151" s="45">
        <f t="shared" si="153"/>
        <v>7.9929060000000002E-11</v>
      </c>
      <c r="R151" s="45">
        <f t="shared" si="137"/>
        <v>7.1607637E-14</v>
      </c>
      <c r="S151" s="45">
        <f t="shared" si="137"/>
        <v>4.5113884999999998E-13</v>
      </c>
      <c r="T151" s="45">
        <f t="shared" si="137"/>
        <v>1.4372233000000001E-12</v>
      </c>
      <c r="U151" s="45">
        <f t="shared" si="137"/>
        <v>3.9167769999999998E-10</v>
      </c>
      <c r="V151" s="45">
        <f t="shared" si="137"/>
        <v>1.5469686000000001E-9</v>
      </c>
      <c r="W151" s="45">
        <f t="shared" si="137"/>
        <v>1.9329931E-10</v>
      </c>
      <c r="X151" s="45">
        <f t="shared" si="137"/>
        <v>3.7273857999999998E-10</v>
      </c>
      <c r="Y151" s="45"/>
      <c r="Z151" s="45"/>
    </row>
    <row r="152" spans="1:26" x14ac:dyDescent="0.15">
      <c r="A152" s="45" t="str">
        <f t="shared" si="133"/>
        <v>Human toxicity, non-cancer - metals</v>
      </c>
      <c r="B152" s="45">
        <f t="shared" si="138"/>
        <v>1.7347577E-7</v>
      </c>
      <c r="C152" s="45">
        <f t="shared" si="139"/>
        <v>3.5740571000000001E-8</v>
      </c>
      <c r="D152" s="45">
        <f t="shared" si="140"/>
        <v>2.9737217999999998E-12</v>
      </c>
      <c r="E152" s="45">
        <f t="shared" si="141"/>
        <v>5.8555985999999999E-9</v>
      </c>
      <c r="F152" s="45">
        <f t="shared" si="142"/>
        <v>5.2265195999999997E-11</v>
      </c>
      <c r="G152" s="45">
        <f t="shared" si="143"/>
        <v>5.7358049999999995E-10</v>
      </c>
      <c r="H152" s="45">
        <f t="shared" si="144"/>
        <v>6.5580807000000002E-10</v>
      </c>
      <c r="I152" s="45">
        <f t="shared" si="145"/>
        <v>1.5778708999999999E-9</v>
      </c>
      <c r="J152" s="45">
        <f t="shared" si="146"/>
        <v>2.7246947000000001E-10</v>
      </c>
      <c r="K152" s="45">
        <f t="shared" si="147"/>
        <v>2.2789052000000001E-9</v>
      </c>
      <c r="L152" s="45">
        <f t="shared" si="148"/>
        <v>5.4382964999999998E-9</v>
      </c>
      <c r="M152" s="45">
        <f t="shared" si="149"/>
        <v>0</v>
      </c>
      <c r="N152" s="45">
        <f t="shared" si="150"/>
        <v>1.7089422999999999E-11</v>
      </c>
      <c r="O152" s="45">
        <f t="shared" si="151"/>
        <v>1.8958673E-10</v>
      </c>
      <c r="P152" s="45">
        <f t="shared" si="152"/>
        <v>3.5911174000000001E-10</v>
      </c>
      <c r="Q152" s="45">
        <f t="shared" si="153"/>
        <v>2.5006007000000001E-10</v>
      </c>
      <c r="R152" s="45">
        <f t="shared" si="137"/>
        <v>7.4472165000000005E-14</v>
      </c>
      <c r="S152" s="45">
        <f t="shared" si="137"/>
        <v>7.3197277999999999E-13</v>
      </c>
      <c r="T152" s="45">
        <f t="shared" si="137"/>
        <v>4.6411808999999997E-13</v>
      </c>
      <c r="U152" s="45">
        <f t="shared" si="137"/>
        <v>6.4157063E-10</v>
      </c>
      <c r="V152" s="45">
        <f t="shared" si="137"/>
        <v>7.8590682999999997E-9</v>
      </c>
      <c r="W152" s="45">
        <f t="shared" si="137"/>
        <v>2.0648923000000001E-10</v>
      </c>
      <c r="X152" s="45">
        <f t="shared" si="137"/>
        <v>3.0536634999999997E-8</v>
      </c>
      <c r="Y152" s="45"/>
      <c r="Z152" s="45"/>
    </row>
    <row r="153" spans="1:26" x14ac:dyDescent="0.15">
      <c r="A153" s="45" t="str">
        <f t="shared" si="133"/>
        <v>Human toxicity, non-cancer - organics</v>
      </c>
      <c r="B153" s="45">
        <f t="shared" si="138"/>
        <v>4.1795878E-8</v>
      </c>
      <c r="C153" s="45">
        <f t="shared" si="139"/>
        <v>1.1297472999999999E-9</v>
      </c>
      <c r="D153" s="45">
        <f t="shared" si="140"/>
        <v>1.0077547E-13</v>
      </c>
      <c r="E153" s="45">
        <f t="shared" si="141"/>
        <v>1.1747680000000001E-9</v>
      </c>
      <c r="F153" s="45">
        <f t="shared" si="142"/>
        <v>1.7665414000000001E-12</v>
      </c>
      <c r="G153" s="45">
        <f t="shared" si="143"/>
        <v>1.4743242E-11</v>
      </c>
      <c r="H153" s="45">
        <f t="shared" si="144"/>
        <v>4.0964340999999998E-11</v>
      </c>
      <c r="I153" s="45">
        <f t="shared" si="145"/>
        <v>4.3312879999999999E-11</v>
      </c>
      <c r="J153" s="45">
        <f t="shared" si="146"/>
        <v>5.4458105999999998E-8</v>
      </c>
      <c r="K153" s="45">
        <f t="shared" si="147"/>
        <v>6.3177392000000002E-11</v>
      </c>
      <c r="L153" s="45">
        <f t="shared" si="148"/>
        <v>1.5076423E-10</v>
      </c>
      <c r="M153" s="45">
        <f t="shared" si="149"/>
        <v>0</v>
      </c>
      <c r="N153" s="45">
        <f t="shared" si="150"/>
        <v>9.1449007999999996E-13</v>
      </c>
      <c r="O153" s="45">
        <f t="shared" si="151"/>
        <v>1.0886503E-11</v>
      </c>
      <c r="P153" s="45">
        <f t="shared" si="152"/>
        <v>1.2124841E-11</v>
      </c>
      <c r="Q153" s="45">
        <f t="shared" si="153"/>
        <v>7.3802901000000007E-12</v>
      </c>
      <c r="R153" s="45">
        <f t="shared" si="137"/>
        <v>2.5277606000000002E-15</v>
      </c>
      <c r="S153" s="45">
        <f t="shared" si="137"/>
        <v>1.4633993E-14</v>
      </c>
      <c r="T153" s="45">
        <f t="shared" si="137"/>
        <v>1.4221549E-14</v>
      </c>
      <c r="U153" s="45">
        <f t="shared" si="137"/>
        <v>2.2623217000000001E-11</v>
      </c>
      <c r="V153" s="45">
        <f t="shared" si="137"/>
        <v>1.1313871999999999E-10</v>
      </c>
      <c r="W153" s="45">
        <f t="shared" si="137"/>
        <v>7.5648458E-12</v>
      </c>
      <c r="X153" s="45">
        <f t="shared" si="137"/>
        <v>2.5055891000000002E-10</v>
      </c>
      <c r="Y153" s="45"/>
      <c r="Z153" s="45"/>
    </row>
    <row r="154" spans="1:26" x14ac:dyDescent="0.15">
      <c r="A154" s="45" t="str">
        <f t="shared" si="133"/>
        <v>Ionising radiation</v>
      </c>
      <c r="B154" s="45">
        <f t="shared" si="138"/>
        <v>0.68521374999999995</v>
      </c>
      <c r="C154" s="45">
        <f t="shared" si="139"/>
        <v>0.20116617000000001</v>
      </c>
      <c r="D154" s="45">
        <f t="shared" si="140"/>
        <v>4.5283816999999997E-4</v>
      </c>
      <c r="E154" s="45">
        <f t="shared" si="141"/>
        <v>0.14934749</v>
      </c>
      <c r="F154" s="45">
        <f t="shared" si="142"/>
        <v>4.3740031999999996E-3</v>
      </c>
      <c r="G154" s="45">
        <f t="shared" si="143"/>
        <v>2.1999790999999999E-3</v>
      </c>
      <c r="H154" s="45">
        <f t="shared" si="144"/>
        <v>0.17853060000000001</v>
      </c>
      <c r="I154" s="45">
        <f t="shared" si="145"/>
        <v>3.1832827000000001E-2</v>
      </c>
      <c r="J154" s="45">
        <f t="shared" si="146"/>
        <v>5.6784191999999997E-3</v>
      </c>
      <c r="K154" s="45">
        <f t="shared" si="147"/>
        <v>1.8217335E-3</v>
      </c>
      <c r="L154" s="45">
        <f t="shared" si="148"/>
        <v>4.3473187E-3</v>
      </c>
      <c r="M154" s="45">
        <f t="shared" si="149"/>
        <v>0</v>
      </c>
      <c r="N154" s="45">
        <f t="shared" si="150"/>
        <v>0</v>
      </c>
      <c r="O154" s="45">
        <f t="shared" si="151"/>
        <v>2.4973932000000002E-3</v>
      </c>
      <c r="P154" s="45">
        <f t="shared" si="152"/>
        <v>5.3580554000000002E-2</v>
      </c>
      <c r="Q154" s="45">
        <f t="shared" si="153"/>
        <v>9.1809816999999998E-4</v>
      </c>
      <c r="R154" s="45">
        <f t="shared" si="137"/>
        <v>1.1331798E-5</v>
      </c>
      <c r="S154" s="45">
        <f t="shared" si="137"/>
        <v>8.9606925999999999E-6</v>
      </c>
      <c r="T154" s="45">
        <f t="shared" si="137"/>
        <v>3.1846251999999999E-6</v>
      </c>
      <c r="U154" s="45">
        <f t="shared" si="137"/>
        <v>6.4440644000000004E-3</v>
      </c>
      <c r="V154" s="45">
        <f t="shared" si="137"/>
        <v>7.4501726000000004E-2</v>
      </c>
      <c r="W154" s="45">
        <f t="shared" si="137"/>
        <v>2.8414195E-2</v>
      </c>
      <c r="X154" s="45">
        <f t="shared" si="137"/>
        <v>4.8887522000000003E-2</v>
      </c>
      <c r="Y154" s="45"/>
      <c r="Z154" s="45"/>
    </row>
    <row r="155" spans="1:26" x14ac:dyDescent="0.15">
      <c r="A155" s="45" t="str">
        <f t="shared" si="133"/>
        <v>Land use</v>
      </c>
      <c r="B155" s="45">
        <f t="shared" si="138"/>
        <v>442.88990999999999</v>
      </c>
      <c r="C155" s="45">
        <f t="shared" si="139"/>
        <v>64.035137000000006</v>
      </c>
      <c r="D155" s="45">
        <f t="shared" si="140"/>
        <v>4.5874375000000004E-3</v>
      </c>
      <c r="E155" s="45">
        <f t="shared" si="141"/>
        <v>13.410359</v>
      </c>
      <c r="F155" s="45">
        <f t="shared" si="142"/>
        <v>1.4861785000000001E-2</v>
      </c>
      <c r="G155" s="45">
        <f t="shared" si="143"/>
        <v>0.56191919000000001</v>
      </c>
      <c r="H155" s="45">
        <f t="shared" si="144"/>
        <v>0.65302632000000005</v>
      </c>
      <c r="I155" s="45">
        <f t="shared" si="145"/>
        <v>0.62157841000000003</v>
      </c>
      <c r="J155" s="45">
        <f t="shared" si="146"/>
        <v>0.10502267999999999</v>
      </c>
      <c r="K155" s="45">
        <f t="shared" si="147"/>
        <v>2.5105616999999998</v>
      </c>
      <c r="L155" s="45">
        <f t="shared" si="148"/>
        <v>5.9911130999999997</v>
      </c>
      <c r="M155" s="45">
        <f t="shared" si="149"/>
        <v>0</v>
      </c>
      <c r="N155" s="45">
        <f t="shared" si="150"/>
        <v>0</v>
      </c>
      <c r="O155" s="45">
        <f t="shared" si="151"/>
        <v>4.3199792000000001E-2</v>
      </c>
      <c r="P155" s="45">
        <f t="shared" si="152"/>
        <v>0.55076992999999996</v>
      </c>
      <c r="Q155" s="45">
        <f t="shared" si="153"/>
        <v>0.27277040000000002</v>
      </c>
      <c r="R155" s="45">
        <f t="shared" si="137"/>
        <v>1.1488719E-4</v>
      </c>
      <c r="S155" s="45">
        <f t="shared" si="137"/>
        <v>8.4652662999999998E-4</v>
      </c>
      <c r="T155" s="45">
        <f t="shared" si="137"/>
        <v>5.5288989000000001E-4</v>
      </c>
      <c r="U155" s="45">
        <f t="shared" si="137"/>
        <v>1.6616506</v>
      </c>
      <c r="V155" s="45">
        <f t="shared" si="137"/>
        <v>0.78530076000000004</v>
      </c>
      <c r="W155" s="45">
        <f t="shared" si="137"/>
        <v>0.26492680000000002</v>
      </c>
      <c r="X155" s="45">
        <f t="shared" si="137"/>
        <v>7.5257785999999998</v>
      </c>
      <c r="Y155" s="45"/>
      <c r="Z155" s="45"/>
    </row>
    <row r="156" spans="1:26" x14ac:dyDescent="0.15">
      <c r="A156" s="45" t="str">
        <f t="shared" si="133"/>
        <v>Ozone depletion</v>
      </c>
      <c r="B156" s="45">
        <f t="shared" si="138"/>
        <v>2.8423351000000003E-7</v>
      </c>
      <c r="C156" s="45">
        <f t="shared" si="139"/>
        <v>3.9559486999999999E-7</v>
      </c>
      <c r="D156" s="45">
        <f t="shared" si="140"/>
        <v>3.9569051000000003E-13</v>
      </c>
      <c r="E156" s="45">
        <f t="shared" si="141"/>
        <v>9.0847377000000007E-9</v>
      </c>
      <c r="F156" s="45">
        <f t="shared" si="142"/>
        <v>1.6426283E-9</v>
      </c>
      <c r="G156" s="45">
        <f t="shared" si="143"/>
        <v>2.0520551000000001E-9</v>
      </c>
      <c r="H156" s="45">
        <f t="shared" si="144"/>
        <v>2.2536049E-8</v>
      </c>
      <c r="I156" s="45">
        <f t="shared" si="145"/>
        <v>2.8322920000000002E-9</v>
      </c>
      <c r="J156" s="45">
        <f t="shared" si="146"/>
        <v>2.2254754000000001E-8</v>
      </c>
      <c r="K156" s="45">
        <f t="shared" si="147"/>
        <v>1.1347948E-11</v>
      </c>
      <c r="L156" s="45">
        <f t="shared" si="148"/>
        <v>2.7080330999999999E-11</v>
      </c>
      <c r="M156" s="45">
        <f t="shared" si="149"/>
        <v>0</v>
      </c>
      <c r="N156" s="45">
        <f t="shared" si="150"/>
        <v>0</v>
      </c>
      <c r="O156" s="45">
        <f t="shared" si="151"/>
        <v>1.1701282999999999E-8</v>
      </c>
      <c r="P156" s="45">
        <f t="shared" si="152"/>
        <v>4.6849975999999998E-11</v>
      </c>
      <c r="Q156" s="45">
        <f t="shared" si="153"/>
        <v>5.9327364999999998E-10</v>
      </c>
      <c r="R156" s="45">
        <f t="shared" si="137"/>
        <v>5.0146838E-13</v>
      </c>
      <c r="S156" s="45">
        <f t="shared" si="137"/>
        <v>6.8751583999999998E-15</v>
      </c>
      <c r="T156" s="45">
        <f t="shared" si="137"/>
        <v>2.4668735E-15</v>
      </c>
      <c r="U156" s="45">
        <f t="shared" si="137"/>
        <v>7.3946024000000006E-12</v>
      </c>
      <c r="V156" s="45">
        <f t="shared" si="137"/>
        <v>4.0607103999999998E-12</v>
      </c>
      <c r="W156" s="45">
        <f t="shared" si="137"/>
        <v>8.7090572000000001E-11</v>
      </c>
      <c r="X156" s="45">
        <f t="shared" si="137"/>
        <v>3.6159177E-8</v>
      </c>
      <c r="Y156" s="45"/>
      <c r="Z156" s="45"/>
    </row>
    <row r="157" spans="1:26" x14ac:dyDescent="0.15">
      <c r="A157" s="45" t="str">
        <f t="shared" si="133"/>
        <v>Photochemical ozone formation</v>
      </c>
      <c r="B157" s="45">
        <f t="shared" si="138"/>
        <v>3.1000969999999999E-2</v>
      </c>
      <c r="C157" s="45">
        <f t="shared" si="139"/>
        <v>1.421744E-2</v>
      </c>
      <c r="D157" s="45">
        <f t="shared" si="140"/>
        <v>1.7452215000000001E-6</v>
      </c>
      <c r="E157" s="45">
        <f t="shared" si="141"/>
        <v>1.50753E-3</v>
      </c>
      <c r="F157" s="45">
        <f t="shared" si="142"/>
        <v>2.6579577999999999E-5</v>
      </c>
      <c r="G157" s="45">
        <f t="shared" si="143"/>
        <v>1.3022773E-4</v>
      </c>
      <c r="H157" s="45">
        <f t="shared" si="144"/>
        <v>2.6545973000000002E-4</v>
      </c>
      <c r="I157" s="45">
        <f t="shared" si="145"/>
        <v>4.7000478000000002E-4</v>
      </c>
      <c r="J157" s="45">
        <f t="shared" si="146"/>
        <v>7.0635364E-4</v>
      </c>
      <c r="K157" s="45">
        <f t="shared" si="147"/>
        <v>5.8846193999999999E-3</v>
      </c>
      <c r="L157" s="45">
        <f t="shared" si="148"/>
        <v>1.4042842E-2</v>
      </c>
      <c r="M157" s="45">
        <f t="shared" si="149"/>
        <v>0</v>
      </c>
      <c r="N157" s="45">
        <f t="shared" si="150"/>
        <v>0</v>
      </c>
      <c r="O157" s="45">
        <f t="shared" si="151"/>
        <v>6.8295657E-5</v>
      </c>
      <c r="P157" s="45">
        <f t="shared" si="152"/>
        <v>2.2531067E-4</v>
      </c>
      <c r="Q157" s="45">
        <f t="shared" si="153"/>
        <v>6.6399281000000001E-5</v>
      </c>
      <c r="R157" s="45">
        <f t="shared" si="137"/>
        <v>4.3731667E-8</v>
      </c>
      <c r="S157" s="45">
        <f t="shared" si="137"/>
        <v>8.1174589000000002E-7</v>
      </c>
      <c r="T157" s="45">
        <f t="shared" si="137"/>
        <v>4.6222010999999997E-6</v>
      </c>
      <c r="U157" s="45">
        <f t="shared" si="137"/>
        <v>2.1449115E-4</v>
      </c>
      <c r="V157" s="45">
        <f t="shared" si="137"/>
        <v>1.7611686E-3</v>
      </c>
      <c r="W157" s="45">
        <f t="shared" si="137"/>
        <v>1.1017710000000001E-4</v>
      </c>
      <c r="X157" s="45">
        <f t="shared" si="137"/>
        <v>4.0771018000000002E-4</v>
      </c>
      <c r="Y157" s="45"/>
      <c r="Z157" s="45"/>
    </row>
    <row r="158" spans="1:26" x14ac:dyDescent="0.15">
      <c r="A158" s="45" t="str">
        <f t="shared" si="133"/>
        <v>Resource use, fossils</v>
      </c>
      <c r="B158" s="45">
        <f t="shared" si="138"/>
        <v>42.293956000000001</v>
      </c>
      <c r="C158" s="45">
        <f t="shared" si="139"/>
        <v>0</v>
      </c>
      <c r="D158" s="45">
        <f t="shared" si="140"/>
        <v>1.8534525E-2</v>
      </c>
      <c r="E158" s="45">
        <f t="shared" si="141"/>
        <v>6.6078177</v>
      </c>
      <c r="F158" s="45">
        <f t="shared" si="142"/>
        <v>0</v>
      </c>
      <c r="G158" s="45">
        <f t="shared" si="143"/>
        <v>5.2584121999999997E-2</v>
      </c>
      <c r="H158" s="45">
        <f t="shared" si="144"/>
        <v>0</v>
      </c>
      <c r="I158" s="45">
        <f t="shared" si="145"/>
        <v>3.3142895999999999</v>
      </c>
      <c r="J158" s="45">
        <f t="shared" si="146"/>
        <v>1.2625557999999999</v>
      </c>
      <c r="K158" s="45">
        <f t="shared" si="147"/>
        <v>4.8988487999999997</v>
      </c>
      <c r="L158" s="45">
        <f t="shared" si="148"/>
        <v>11.690435000000001</v>
      </c>
      <c r="M158" s="45">
        <f t="shared" si="149"/>
        <v>0</v>
      </c>
      <c r="N158" s="45">
        <f t="shared" si="150"/>
        <v>0</v>
      </c>
      <c r="O158" s="45">
        <f t="shared" si="151"/>
        <v>0.37269238999999998</v>
      </c>
      <c r="P158" s="45">
        <f t="shared" si="152"/>
        <v>2.2084771000000001</v>
      </c>
      <c r="Q158" s="45">
        <f t="shared" si="153"/>
        <v>0.12253703000000001</v>
      </c>
      <c r="R158" s="45">
        <f t="shared" si="137"/>
        <v>4.6432138000000001E-4</v>
      </c>
      <c r="S158" s="45">
        <f t="shared" si="137"/>
        <v>2.0163952999999999E-3</v>
      </c>
      <c r="T158" s="45">
        <f t="shared" si="137"/>
        <v>1.1044123E-3</v>
      </c>
      <c r="U158" s="45">
        <f t="shared" si="137"/>
        <v>3.4332432000000002</v>
      </c>
      <c r="V158" s="45">
        <f t="shared" si="137"/>
        <v>13.591824000000001</v>
      </c>
      <c r="W158" s="45">
        <f t="shared" si="137"/>
        <v>1.164787</v>
      </c>
      <c r="X158" s="45">
        <f t="shared" si="137"/>
        <v>2.0304608000000002</v>
      </c>
      <c r="Y158" s="45"/>
      <c r="Z158" s="45"/>
    </row>
    <row r="159" spans="1:26" x14ac:dyDescent="0.15">
      <c r="A159" s="45" t="str">
        <f t="shared" si="133"/>
        <v>Resource use, minerals and metals</v>
      </c>
      <c r="B159" s="45">
        <f t="shared" si="138"/>
        <v>1.2744182E-5</v>
      </c>
      <c r="C159" s="45">
        <f t="shared" si="139"/>
        <v>1.1272797E-6</v>
      </c>
      <c r="D159" s="45">
        <f t="shared" si="140"/>
        <v>2.7144362999999998E-10</v>
      </c>
      <c r="E159" s="45">
        <f t="shared" si="141"/>
        <v>2.2826517999999998E-6</v>
      </c>
      <c r="F159" s="45">
        <f t="shared" si="142"/>
        <v>2.4152728000000001E-9</v>
      </c>
      <c r="G159" s="45">
        <f t="shared" si="143"/>
        <v>1.9415836E-5</v>
      </c>
      <c r="H159" s="45">
        <f t="shared" si="144"/>
        <v>2.9560095999999999E-8</v>
      </c>
      <c r="I159" s="45">
        <f t="shared" si="145"/>
        <v>1.6139548000000002E-5</v>
      </c>
      <c r="J159" s="45">
        <f t="shared" si="146"/>
        <v>4.8278854000000001E-9</v>
      </c>
      <c r="K159" s="45">
        <f t="shared" si="147"/>
        <v>3.9103959999999998E-8</v>
      </c>
      <c r="L159" s="45">
        <f t="shared" si="148"/>
        <v>9.3316268999999996E-8</v>
      </c>
      <c r="M159" s="45">
        <f t="shared" si="149"/>
        <v>0</v>
      </c>
      <c r="N159" s="45">
        <f t="shared" si="150"/>
        <v>0</v>
      </c>
      <c r="O159" s="45">
        <f t="shared" si="151"/>
        <v>1.2598756E-7</v>
      </c>
      <c r="P159" s="45">
        <f t="shared" si="152"/>
        <v>3.2239325000000003E-8</v>
      </c>
      <c r="Q159" s="45">
        <f t="shared" si="153"/>
        <v>5.0246601E-6</v>
      </c>
      <c r="R159" s="45">
        <f t="shared" si="137"/>
        <v>6.8013363000000001E-12</v>
      </c>
      <c r="S159" s="45">
        <f t="shared" si="137"/>
        <v>2.2919895999999999E-10</v>
      </c>
      <c r="T159" s="45">
        <f t="shared" si="137"/>
        <v>9.6703331000000003E-11</v>
      </c>
      <c r="U159" s="45">
        <f t="shared" si="137"/>
        <v>3.6216721999999997E-8</v>
      </c>
      <c r="V159" s="45">
        <f t="shared" si="137"/>
        <v>1.3086351E-7</v>
      </c>
      <c r="W159" s="45">
        <f t="shared" si="137"/>
        <v>1.6971109999999999E-8</v>
      </c>
      <c r="X159" s="45">
        <f t="shared" si="137"/>
        <v>2.2161901999999999E-7</v>
      </c>
      <c r="Y159" s="45"/>
      <c r="Z159" s="45"/>
    </row>
    <row r="160" spans="1:26" x14ac:dyDescent="0.15">
      <c r="A160" s="45" t="str">
        <f t="shared" si="133"/>
        <v>Water use</v>
      </c>
      <c r="B160" s="45">
        <f t="shared" si="138"/>
        <v>0.27405912999999998</v>
      </c>
      <c r="C160" s="45">
        <f t="shared" si="139"/>
        <v>0.24356596999999999</v>
      </c>
      <c r="D160" s="45">
        <f t="shared" si="140"/>
        <v>3.6384077E-4</v>
      </c>
      <c r="E160" s="45">
        <f t="shared" si="141"/>
        <v>0.27230893</v>
      </c>
      <c r="F160" s="45">
        <f t="shared" si="142"/>
        <v>7.7578189999999995E-5</v>
      </c>
      <c r="G160" s="45">
        <f t="shared" si="143"/>
        <v>6.5412450999999996E-2</v>
      </c>
      <c r="H160" s="45">
        <f t="shared" si="144"/>
        <v>4.2691609999999998E-2</v>
      </c>
      <c r="I160" s="45">
        <f t="shared" si="145"/>
        <v>1.5797515</v>
      </c>
      <c r="J160" s="45">
        <f t="shared" si="146"/>
        <v>1.4126167000000001E-4</v>
      </c>
      <c r="K160" s="45">
        <f t="shared" si="147"/>
        <v>5.3206806000000002E-2</v>
      </c>
      <c r="L160" s="45">
        <f t="shared" si="148"/>
        <v>0.12697079</v>
      </c>
      <c r="M160" s="45">
        <f t="shared" si="149"/>
        <v>0</v>
      </c>
      <c r="N160" s="45">
        <f t="shared" si="150"/>
        <v>0</v>
      </c>
      <c r="O160" s="45">
        <f t="shared" si="151"/>
        <v>0.26970727999999999</v>
      </c>
      <c r="P160" s="45">
        <f t="shared" si="152"/>
        <v>4.3215855999999997E-2</v>
      </c>
      <c r="Q160" s="45">
        <f t="shared" si="153"/>
        <v>0.33807439</v>
      </c>
      <c r="R160" s="45">
        <f t="shared" si="137"/>
        <v>9.2172454999999999E-6</v>
      </c>
      <c r="S160" s="45">
        <f t="shared" si="137"/>
        <v>1.3103571999999999E-5</v>
      </c>
      <c r="T160" s="45">
        <f t="shared" si="137"/>
        <v>7.9725586000000003E-6</v>
      </c>
      <c r="U160" s="45">
        <f t="shared" si="137"/>
        <v>0.62613441999999997</v>
      </c>
      <c r="V160" s="45">
        <f t="shared" si="137"/>
        <v>1.3205416000000001</v>
      </c>
      <c r="W160" s="45">
        <f t="shared" si="137"/>
        <v>1.7431176E-2</v>
      </c>
      <c r="X160" s="45">
        <f t="shared" si="137"/>
        <v>0.12873594999999999</v>
      </c>
      <c r="Y160" s="45"/>
      <c r="Z160" s="45"/>
    </row>
    <row r="161" spans="1:7" x14ac:dyDescent="0.15">
      <c r="A161" s="8"/>
      <c r="B161" s="22"/>
      <c r="C161" s="22"/>
      <c r="D161" s="22"/>
      <c r="E161" s="22"/>
      <c r="F161" s="22"/>
      <c r="G161" s="22"/>
    </row>
    <row r="162" spans="1:7" x14ac:dyDescent="0.15">
      <c r="A162" s="21" t="s">
        <v>61</v>
      </c>
      <c r="B162" s="7"/>
      <c r="C162" s="7"/>
      <c r="D162" s="7"/>
    </row>
    <row r="163" spans="1:7" x14ac:dyDescent="0.15">
      <c r="A163" s="7"/>
      <c r="B163" s="7"/>
      <c r="C163" s="7"/>
      <c r="D163" s="7"/>
    </row>
    <row r="164" spans="1:7" ht="14" x14ac:dyDescent="0.15">
      <c r="A164" s="7" t="s">
        <v>6</v>
      </c>
      <c r="B164" s="7" t="s">
        <v>155</v>
      </c>
      <c r="C164" s="7"/>
      <c r="D164" s="7"/>
    </row>
    <row r="165" spans="1:7" ht="14" x14ac:dyDescent="0.15">
      <c r="A165" s="7" t="s">
        <v>8</v>
      </c>
      <c r="B165" s="8" t="s">
        <v>9</v>
      </c>
    </row>
    <row r="166" spans="1:7" x14ac:dyDescent="0.15">
      <c r="A166" t="s">
        <v>10</v>
      </c>
      <c r="B166" s="8" t="s">
        <v>111</v>
      </c>
    </row>
    <row r="167" spans="1:7" x14ac:dyDescent="0.15">
      <c r="A167" t="s">
        <v>11</v>
      </c>
      <c r="B167" s="8" t="s">
        <v>12</v>
      </c>
    </row>
    <row r="168" spans="1:7" x14ac:dyDescent="0.15">
      <c r="A168" t="s">
        <v>13</v>
      </c>
      <c r="B168" s="8" t="s">
        <v>14</v>
      </c>
    </row>
    <row r="169" spans="1:7" x14ac:dyDescent="0.15">
      <c r="A169" t="s">
        <v>15</v>
      </c>
      <c r="B169" s="8" t="s">
        <v>16</v>
      </c>
    </row>
    <row r="170" spans="1:7" x14ac:dyDescent="0.15">
      <c r="A170" t="s">
        <v>17</v>
      </c>
      <c r="B170" s="8" t="s">
        <v>62</v>
      </c>
    </row>
    <row r="171" spans="1:7" x14ac:dyDescent="0.15">
      <c r="A171" t="s">
        <v>19</v>
      </c>
      <c r="B171" s="8" t="s">
        <v>20</v>
      </c>
    </row>
    <row r="172" spans="1:7" x14ac:dyDescent="0.15">
      <c r="A172" t="s">
        <v>21</v>
      </c>
      <c r="B172" s="8" t="s">
        <v>22</v>
      </c>
    </row>
    <row r="173" spans="1:7" x14ac:dyDescent="0.15">
      <c r="A173" t="s">
        <v>25</v>
      </c>
      <c r="B173" s="8" t="s">
        <v>24</v>
      </c>
    </row>
    <row r="174" spans="1:7" x14ac:dyDescent="0.15">
      <c r="A174" t="s">
        <v>26</v>
      </c>
      <c r="B174" s="8" t="s">
        <v>24</v>
      </c>
    </row>
    <row r="175" spans="1:7" x14ac:dyDescent="0.15">
      <c r="A175" t="s">
        <v>28</v>
      </c>
      <c r="B175" s="8" t="s">
        <v>1</v>
      </c>
    </row>
    <row r="176" spans="1:7" x14ac:dyDescent="0.15">
      <c r="A176" t="s">
        <v>30</v>
      </c>
      <c r="B176" s="8" t="s">
        <v>31</v>
      </c>
    </row>
    <row r="178" spans="1:30" ht="84" customHeight="1" x14ac:dyDescent="0.15">
      <c r="A178" s="32" t="s">
        <v>1</v>
      </c>
      <c r="B178" s="30" t="s">
        <v>32</v>
      </c>
      <c r="C178" s="30" t="s">
        <v>33</v>
      </c>
      <c r="D178" s="30" t="s">
        <v>34</v>
      </c>
      <c r="E178" s="30" t="s">
        <v>125</v>
      </c>
      <c r="F178" s="30" t="s">
        <v>174</v>
      </c>
      <c r="G178" s="31" t="s">
        <v>151</v>
      </c>
      <c r="H178" s="31" t="s">
        <v>126</v>
      </c>
      <c r="I178" s="31" t="s">
        <v>127</v>
      </c>
      <c r="J178" s="31" t="s">
        <v>128</v>
      </c>
      <c r="K178" s="31" t="s">
        <v>176</v>
      </c>
      <c r="L178" s="31" t="s">
        <v>129</v>
      </c>
      <c r="M178" s="31" t="s">
        <v>175</v>
      </c>
      <c r="N178" s="31" t="s">
        <v>130</v>
      </c>
      <c r="O178" s="31" t="s">
        <v>131</v>
      </c>
      <c r="P178" s="31" t="s">
        <v>132</v>
      </c>
      <c r="Q178" s="31" t="s">
        <v>143</v>
      </c>
      <c r="R178" s="31" t="s">
        <v>133</v>
      </c>
      <c r="S178" s="31" t="s">
        <v>103</v>
      </c>
      <c r="T178" s="31" t="s">
        <v>134</v>
      </c>
      <c r="U178" s="31" t="s">
        <v>135</v>
      </c>
      <c r="V178" s="31" t="s">
        <v>152</v>
      </c>
      <c r="W178" s="31" t="s">
        <v>153</v>
      </c>
      <c r="X178" s="31" t="s">
        <v>136</v>
      </c>
      <c r="Y178" s="31" t="s">
        <v>137</v>
      </c>
      <c r="Z178" s="31" t="s">
        <v>138</v>
      </c>
      <c r="AA178" s="31" t="s">
        <v>139</v>
      </c>
      <c r="AB178" t="s">
        <v>140</v>
      </c>
      <c r="AC178" t="s">
        <v>141</v>
      </c>
      <c r="AD178" t="s">
        <v>142</v>
      </c>
    </row>
    <row r="179" spans="1:30" x14ac:dyDescent="0.15">
      <c r="A179" s="2" t="s">
        <v>35</v>
      </c>
      <c r="B179" s="15" t="s">
        <v>67</v>
      </c>
      <c r="C179" s="15">
        <v>9.3636275000000005E-2</v>
      </c>
      <c r="D179" s="15">
        <v>0</v>
      </c>
      <c r="E179" s="15">
        <v>5.4352710999999998E-2</v>
      </c>
      <c r="F179" s="19">
        <v>1.5600353000000001E-2</v>
      </c>
      <c r="G179" s="3">
        <v>3.2427354999999999E-6</v>
      </c>
      <c r="H179" s="19">
        <v>2.6903853000000001E-3</v>
      </c>
      <c r="I179" s="19">
        <v>2.7625782E-4</v>
      </c>
      <c r="J179" s="19">
        <v>2.7004429000000003E-4</v>
      </c>
      <c r="K179" s="19">
        <v>3.4318598999999998E-4</v>
      </c>
      <c r="L179" s="19">
        <v>7.8219540999999995E-4</v>
      </c>
      <c r="M179" s="19">
        <v>1.0457382999999999E-3</v>
      </c>
      <c r="N179" s="19">
        <v>4.0796419E-3</v>
      </c>
      <c r="O179" s="19">
        <v>9.7355092000000008E-3</v>
      </c>
      <c r="P179" s="19">
        <v>0</v>
      </c>
      <c r="Q179" s="19">
        <v>0</v>
      </c>
      <c r="R179" s="19">
        <v>7.8899073999999994E-5</v>
      </c>
      <c r="S179" s="19">
        <v>3.9670226999999998E-4</v>
      </c>
      <c r="T179" s="19">
        <v>1.5051440999999999E-4</v>
      </c>
      <c r="U179" s="19">
        <v>8.1291198E-8</v>
      </c>
      <c r="V179" s="19">
        <v>7.4138442999999996E-7</v>
      </c>
      <c r="W179" s="19">
        <v>4.9984860999999996E-6</v>
      </c>
      <c r="X179" s="19">
        <v>1.8271459999999999E-4</v>
      </c>
      <c r="Y179" s="19">
        <v>3.1911861E-3</v>
      </c>
      <c r="Z179" s="19">
        <v>2.0343436999999999E-4</v>
      </c>
      <c r="AA179">
        <v>7.7694403E-4</v>
      </c>
      <c r="AB179" s="62">
        <v>2.7915480999999999E-6</v>
      </c>
      <c r="AC179">
        <v>-2.0852735999999999E-4</v>
      </c>
      <c r="AD179">
        <v>-3.2347076000000002E-4</v>
      </c>
    </row>
    <row r="180" spans="1:30" x14ac:dyDescent="0.15">
      <c r="A180" s="2" t="s">
        <v>36</v>
      </c>
      <c r="B180" s="15" t="s">
        <v>68</v>
      </c>
      <c r="C180" s="19">
        <v>15.913228</v>
      </c>
      <c r="D180" s="15">
        <v>0</v>
      </c>
      <c r="E180" s="19">
        <v>9.0266917000000007</v>
      </c>
      <c r="F180" s="19">
        <v>2.6398391000000001</v>
      </c>
      <c r="G180" s="3">
        <v>1.0809095000000001E-3</v>
      </c>
      <c r="H180" s="19">
        <v>0.57508311000000001</v>
      </c>
      <c r="I180" s="19">
        <v>6.5982109999999997E-3</v>
      </c>
      <c r="J180" s="19">
        <v>3.060529E-2</v>
      </c>
      <c r="K180" s="19">
        <v>0.15525638</v>
      </c>
      <c r="L180" s="19">
        <v>0.32056599000000002</v>
      </c>
      <c r="M180" s="19">
        <v>5.0458391999999998E-2</v>
      </c>
      <c r="N180" s="19">
        <v>0.36142911</v>
      </c>
      <c r="O180" s="19">
        <v>0.86250128000000004</v>
      </c>
      <c r="P180" s="19">
        <v>0</v>
      </c>
      <c r="Q180" s="19">
        <v>0</v>
      </c>
      <c r="R180" s="19">
        <v>2.3076441999999999E-2</v>
      </c>
      <c r="S180" s="19">
        <v>0.12903793</v>
      </c>
      <c r="T180" s="19">
        <v>1.7972267E-2</v>
      </c>
      <c r="U180" s="19">
        <v>3.3401417000000002E-5</v>
      </c>
      <c r="V180" s="19">
        <v>1.3000667000000001E-4</v>
      </c>
      <c r="W180" s="19">
        <v>2.359574E-2</v>
      </c>
      <c r="X180" s="19">
        <v>0.19941225000000001</v>
      </c>
      <c r="Y180" s="19">
        <v>0.96314403000000004</v>
      </c>
      <c r="Z180" s="19">
        <v>6.9605921000000001E-2</v>
      </c>
      <c r="AA180">
        <v>0.58609971999999999</v>
      </c>
      <c r="AB180">
        <v>6.4954700999999995E-4</v>
      </c>
      <c r="AC180">
        <v>-0.13658627000000001</v>
      </c>
      <c r="AD180">
        <v>6.9476957000000001E-3</v>
      </c>
    </row>
    <row r="181" spans="1:30" x14ac:dyDescent="0.15">
      <c r="A181" s="2" t="s">
        <v>69</v>
      </c>
      <c r="B181" s="15" t="s">
        <v>68</v>
      </c>
      <c r="C181" s="15">
        <v>0.43958055000000001</v>
      </c>
      <c r="D181" s="15">
        <v>0</v>
      </c>
      <c r="E181" s="19">
        <v>0.14775518000000001</v>
      </c>
      <c r="F181" s="19">
        <v>3.7482137999999998E-2</v>
      </c>
      <c r="G181" s="3">
        <v>3.7238420000000001E-6</v>
      </c>
      <c r="H181" s="19">
        <v>6.0079792999999998E-3</v>
      </c>
      <c r="I181" s="19">
        <v>6.6985810999999995E-5</v>
      </c>
      <c r="J181" s="19">
        <v>5.1370398E-4</v>
      </c>
      <c r="K181" s="19">
        <v>1.5922334999999999E-4</v>
      </c>
      <c r="L181" s="19">
        <v>2.3411778000000001E-3</v>
      </c>
      <c r="M181" s="19">
        <v>1.034454E-5</v>
      </c>
      <c r="N181" s="19">
        <v>6.3182378000000003E-4</v>
      </c>
      <c r="O181" s="19">
        <v>1.5077612999999999E-3</v>
      </c>
      <c r="P181" s="19">
        <v>0</v>
      </c>
      <c r="Q181" s="19">
        <v>0</v>
      </c>
      <c r="R181" s="19">
        <v>1.3316184E-4</v>
      </c>
      <c r="S181" s="19">
        <v>4.4258549E-4</v>
      </c>
      <c r="T181" s="19">
        <v>2.2221552000000001E-4</v>
      </c>
      <c r="U181" s="19">
        <v>9.3291031000000005E-8</v>
      </c>
      <c r="V181" s="19">
        <v>3.0078592999999999E-7</v>
      </c>
      <c r="W181" s="19">
        <v>1.3882492E-7</v>
      </c>
      <c r="X181" s="19">
        <v>-2.4554517999999999E-5</v>
      </c>
      <c r="Y181" s="19">
        <v>8.3090023999999999E-4</v>
      </c>
      <c r="Z181" s="19">
        <v>6.3763196999999997E-4</v>
      </c>
      <c r="AA181">
        <v>4.194348E-4</v>
      </c>
      <c r="AB181" s="62">
        <v>6.9536202000000002E-7</v>
      </c>
      <c r="AC181">
        <v>-1.4923013E-4</v>
      </c>
      <c r="AD181">
        <v>0.24058714</v>
      </c>
    </row>
    <row r="182" spans="1:30" x14ac:dyDescent="0.15">
      <c r="A182" s="2" t="s">
        <v>70</v>
      </c>
      <c r="B182" s="15" t="s">
        <v>68</v>
      </c>
      <c r="C182" s="15">
        <v>10.843686</v>
      </c>
      <c r="D182" s="15">
        <v>0</v>
      </c>
      <c r="E182" s="19">
        <v>4.5489550000000003</v>
      </c>
      <c r="F182" s="19">
        <v>2.4361065000000002</v>
      </c>
      <c r="G182" s="2">
        <v>1.0761348999999999E-3</v>
      </c>
      <c r="H182" s="19">
        <v>0.45095706000000002</v>
      </c>
      <c r="I182" s="19">
        <v>6.5299785000000003E-3</v>
      </c>
      <c r="J182" s="19">
        <v>3.0058965999999999E-2</v>
      </c>
      <c r="K182" s="19">
        <v>0.15489528</v>
      </c>
      <c r="L182" s="19">
        <v>0.31804222999999998</v>
      </c>
      <c r="M182" s="19">
        <v>5.0444232999999998E-2</v>
      </c>
      <c r="N182" s="19">
        <v>0.35824695000000001</v>
      </c>
      <c r="O182" s="19">
        <v>0.85490748999999999</v>
      </c>
      <c r="P182" s="19">
        <v>0</v>
      </c>
      <c r="Q182" s="19">
        <v>0</v>
      </c>
      <c r="R182" s="19">
        <v>2.2892583000000001E-2</v>
      </c>
      <c r="S182" s="19">
        <v>0.12846288</v>
      </c>
      <c r="T182" s="19">
        <v>1.7721635999999999E-2</v>
      </c>
      <c r="U182" s="19">
        <v>3.3281790999999999E-5</v>
      </c>
      <c r="V182" s="19">
        <v>1.2908319E-4</v>
      </c>
      <c r="W182" s="19">
        <v>2.3595156999999999E-2</v>
      </c>
      <c r="X182" s="19">
        <v>0.19941589000000001</v>
      </c>
      <c r="Y182" s="19">
        <v>0.96205096999999995</v>
      </c>
      <c r="Z182" s="19">
        <v>6.8901891000000007E-2</v>
      </c>
      <c r="AA182">
        <v>0.57962491999999999</v>
      </c>
      <c r="AB182">
        <v>6.4600306999999997E-4</v>
      </c>
      <c r="AC182">
        <v>-0.13639751999999999</v>
      </c>
      <c r="AD182">
        <v>-0.23361039</v>
      </c>
    </row>
    <row r="183" spans="1:30" x14ac:dyDescent="0.15">
      <c r="A183" s="2" t="s">
        <v>71</v>
      </c>
      <c r="B183" s="15" t="s">
        <v>68</v>
      </c>
      <c r="C183" s="19">
        <v>4.6299614</v>
      </c>
      <c r="D183" s="15">
        <v>0</v>
      </c>
      <c r="E183" s="19">
        <v>4.3299816</v>
      </c>
      <c r="F183" s="19">
        <v>0.16625044999999999</v>
      </c>
      <c r="G183" s="3">
        <v>1.0507033000000001E-6</v>
      </c>
      <c r="H183" s="19">
        <v>0.11811806</v>
      </c>
      <c r="I183" s="19">
        <v>1.2467158999999999E-6</v>
      </c>
      <c r="J183" s="19">
        <v>3.2620177E-5</v>
      </c>
      <c r="K183" s="19">
        <v>2.0188097000000001E-4</v>
      </c>
      <c r="L183" s="19">
        <v>1.8257987000000001E-4</v>
      </c>
      <c r="M183" s="19">
        <v>3.8145614E-6</v>
      </c>
      <c r="N183" s="19">
        <v>2.5503381000000001E-3</v>
      </c>
      <c r="O183" s="19">
        <v>6.0860341999999998E-3</v>
      </c>
      <c r="P183" s="19">
        <v>0</v>
      </c>
      <c r="Q183" s="19">
        <v>0</v>
      </c>
      <c r="R183" s="19">
        <v>5.0696779000000001E-5</v>
      </c>
      <c r="S183" s="19">
        <v>1.3247061000000001E-4</v>
      </c>
      <c r="T183" s="19">
        <v>2.8414981999999999E-5</v>
      </c>
      <c r="U183" s="19">
        <v>2.6335346999999999E-8</v>
      </c>
      <c r="V183" s="19">
        <v>6.2268726000000004E-7</v>
      </c>
      <c r="W183" s="19">
        <v>4.4351307E-7</v>
      </c>
      <c r="X183" s="19">
        <v>2.0911176000000002E-5</v>
      </c>
      <c r="Y183" s="19">
        <v>2.6215629000000002E-4</v>
      </c>
      <c r="Z183" s="19">
        <v>6.6398361000000004E-5</v>
      </c>
      <c r="AA183" s="62">
        <v>6.0553621000000004E-3</v>
      </c>
      <c r="AB183" s="62">
        <v>2.8485837999999998E-6</v>
      </c>
      <c r="AC183" s="62">
        <v>-3.9522549000000001E-5</v>
      </c>
      <c r="AD183" s="62">
        <v>-2.9052415000000001E-5</v>
      </c>
    </row>
    <row r="184" spans="1:30" x14ac:dyDescent="0.15">
      <c r="A184" s="2" t="s">
        <v>72</v>
      </c>
      <c r="B184" s="15" t="s">
        <v>73</v>
      </c>
      <c r="C184" s="19">
        <v>294.40902</v>
      </c>
      <c r="D184" s="15">
        <v>0</v>
      </c>
      <c r="E184" s="19">
        <v>235.12589</v>
      </c>
      <c r="F184" s="19">
        <v>21.680392000000001</v>
      </c>
      <c r="G184" s="3">
        <v>5.8665894000000003E-3</v>
      </c>
      <c r="H184" s="19">
        <v>8.5383163</v>
      </c>
      <c r="I184" s="19">
        <v>0.20729239999999999</v>
      </c>
      <c r="J184" s="19">
        <v>0.59661609000000004</v>
      </c>
      <c r="K184" s="19">
        <v>0.99398734</v>
      </c>
      <c r="L184" s="19">
        <v>3.2817183000000001</v>
      </c>
      <c r="M184" s="19">
        <v>0.57483890999999998</v>
      </c>
      <c r="N184" s="19">
        <v>3.5452105</v>
      </c>
      <c r="O184" s="19">
        <v>8.4601614999999999</v>
      </c>
      <c r="P184" s="19">
        <v>1.3502698E-2</v>
      </c>
      <c r="Q184" s="19">
        <v>1.8514195E-21</v>
      </c>
      <c r="R184" s="19">
        <v>0.14645267000000001</v>
      </c>
      <c r="S184" s="19">
        <v>0.70541653999999998</v>
      </c>
      <c r="T184" s="19">
        <v>0.33031167</v>
      </c>
      <c r="U184" s="19">
        <v>1.4715312E-4</v>
      </c>
      <c r="V184" s="19">
        <v>1.0942497000000001E-3</v>
      </c>
      <c r="W184" s="19">
        <v>7.1321847000000002E-4</v>
      </c>
      <c r="X184" s="19">
        <v>2.1988682000000002</v>
      </c>
      <c r="Y184" s="19">
        <v>5.9797466000000004</v>
      </c>
      <c r="Z184" s="19">
        <v>0.37939213999999999</v>
      </c>
      <c r="AA184">
        <v>2.2687249</v>
      </c>
      <c r="AB184">
        <v>7.1869856000000001E-3</v>
      </c>
      <c r="AC184">
        <v>-0.37412156000000002</v>
      </c>
      <c r="AD184">
        <v>-0.25870136999999999</v>
      </c>
    </row>
    <row r="185" spans="1:30" x14ac:dyDescent="0.15">
      <c r="A185" s="2" t="s">
        <v>74</v>
      </c>
      <c r="B185" s="15" t="s">
        <v>73</v>
      </c>
      <c r="C185" s="19">
        <v>320.60406999999998</v>
      </c>
      <c r="D185" s="15">
        <v>0</v>
      </c>
      <c r="E185" s="19">
        <v>278.62112000000002</v>
      </c>
      <c r="F185" s="19">
        <v>29.194292000000001</v>
      </c>
      <c r="G185" s="3">
        <v>1.7279388000000001E-3</v>
      </c>
      <c r="H185" s="19">
        <v>8.1582559999999997</v>
      </c>
      <c r="I185" s="19">
        <v>3.8711385999999999E-3</v>
      </c>
      <c r="J185" s="19">
        <v>0.16517982</v>
      </c>
      <c r="K185" s="19">
        <v>8.8115416000000002E-2</v>
      </c>
      <c r="L185" s="19">
        <v>0.31578339999999999</v>
      </c>
      <c r="M185" s="19">
        <v>9.8048418999999998E-2</v>
      </c>
      <c r="N185" s="19">
        <v>9.4566945999999999E-2</v>
      </c>
      <c r="O185" s="19">
        <v>0.22567112</v>
      </c>
      <c r="P185" s="19">
        <v>0</v>
      </c>
      <c r="Q185" s="19">
        <v>4.6004546999999999E-8</v>
      </c>
      <c r="R185" s="19">
        <v>1.1336349999999999</v>
      </c>
      <c r="S185" s="19">
        <v>0.20473299</v>
      </c>
      <c r="T185" s="19">
        <v>0.10801272000000001</v>
      </c>
      <c r="U185" s="19">
        <v>4.3262603999999999E-5</v>
      </c>
      <c r="V185" s="19">
        <v>5.5020160999999999E-5</v>
      </c>
      <c r="W185" s="19">
        <v>2.4471274999999999E-5</v>
      </c>
      <c r="X185" s="19">
        <v>2.5836336000000001E-2</v>
      </c>
      <c r="Y185" s="19">
        <v>0.25736541000000002</v>
      </c>
      <c r="Z185" s="19">
        <v>0.13385250000000001</v>
      </c>
      <c r="AA185">
        <v>1.8974527999999999</v>
      </c>
      <c r="AB185">
        <v>2.0720489E-4</v>
      </c>
      <c r="AC185">
        <v>-4.6369674999999999E-2</v>
      </c>
      <c r="AD185">
        <v>-7.7413429000000006E-2</v>
      </c>
    </row>
    <row r="186" spans="1:30" x14ac:dyDescent="0.15">
      <c r="A186" s="2" t="s">
        <v>75</v>
      </c>
      <c r="B186" s="15" t="s">
        <v>73</v>
      </c>
      <c r="C186" s="15">
        <v>62.734951000000002</v>
      </c>
      <c r="D186" s="15">
        <v>0</v>
      </c>
      <c r="E186" s="19">
        <v>29.300474000000001</v>
      </c>
      <c r="F186" s="19">
        <v>7.763166</v>
      </c>
      <c r="G186" s="2">
        <v>3.6738583E-3</v>
      </c>
      <c r="H186" s="19">
        <v>2.1755144</v>
      </c>
      <c r="I186" s="19">
        <v>4.1075588000000003E-2</v>
      </c>
      <c r="J186" s="19">
        <v>0.12223798</v>
      </c>
      <c r="K186" s="19">
        <v>0.1099494</v>
      </c>
      <c r="L186" s="19">
        <v>1.3264155</v>
      </c>
      <c r="M186" s="19">
        <v>0.13212066</v>
      </c>
      <c r="N186" s="19">
        <v>3.4413524999999998</v>
      </c>
      <c r="O186" s="19">
        <v>8.2123185000000003</v>
      </c>
      <c r="P186" s="19">
        <v>1.3502698E-2</v>
      </c>
      <c r="Q186" s="19">
        <v>0</v>
      </c>
      <c r="R186" s="19">
        <v>1.1823224999999999</v>
      </c>
      <c r="S186" s="19">
        <v>0.44566481000000002</v>
      </c>
      <c r="T186" s="19">
        <v>0.18571577</v>
      </c>
      <c r="U186" s="19">
        <v>9.2250141999999994E-5</v>
      </c>
      <c r="V186" s="19">
        <v>1.0360072999999999E-3</v>
      </c>
      <c r="W186" s="19">
        <v>6.873243E-4</v>
      </c>
      <c r="X186" s="19">
        <v>2.2170328000000001</v>
      </c>
      <c r="Y186" s="19">
        <v>5.3995921999999998</v>
      </c>
      <c r="Z186" s="19">
        <v>0.26083921999999998</v>
      </c>
      <c r="AA186">
        <v>0.61244814999999997</v>
      </c>
      <c r="AB186">
        <v>7.0356552000000001E-3</v>
      </c>
      <c r="AC186">
        <v>-0.22048409999999999</v>
      </c>
      <c r="AD186">
        <v>1.1667719999999999E-3</v>
      </c>
    </row>
    <row r="187" spans="1:30" x14ac:dyDescent="0.15">
      <c r="A187" s="2" t="s">
        <v>76</v>
      </c>
      <c r="B187" s="15" t="s">
        <v>73</v>
      </c>
      <c r="C187" s="15">
        <v>74.020520000000005</v>
      </c>
      <c r="D187" s="15">
        <v>0</v>
      </c>
      <c r="E187" s="19">
        <v>28.164674000000002</v>
      </c>
      <c r="F187" s="19">
        <v>37.118820999999997</v>
      </c>
      <c r="G187" s="3">
        <v>3.9039846999999999E-3</v>
      </c>
      <c r="H187" s="19">
        <v>2.0939405</v>
      </c>
      <c r="I187" s="19">
        <v>0.16890216</v>
      </c>
      <c r="J187" s="19">
        <v>0.63192519999999996</v>
      </c>
      <c r="K187" s="19">
        <v>0.95700658000000005</v>
      </c>
      <c r="L187" s="19">
        <v>2.2507839000000001</v>
      </c>
      <c r="M187" s="19">
        <v>0.49120673999999998</v>
      </c>
      <c r="N187" s="19">
        <v>0.10327572</v>
      </c>
      <c r="O187" s="19">
        <v>0.24645343</v>
      </c>
      <c r="P187" s="19">
        <v>0</v>
      </c>
      <c r="Q187" s="19">
        <v>2.6439547E-21</v>
      </c>
      <c r="R187" s="19">
        <v>9.4196334000000007E-2</v>
      </c>
      <c r="S187" s="19">
        <v>0.46220615999999998</v>
      </c>
      <c r="T187" s="19">
        <v>0.21099612000000001</v>
      </c>
      <c r="U187" s="19">
        <v>9.7744435999999997E-5</v>
      </c>
      <c r="V187" s="19">
        <v>1.0183709E-4</v>
      </c>
      <c r="W187" s="19">
        <v>4.0841623999999998E-5</v>
      </c>
      <c r="X187" s="19">
        <v>-1.6377243999999999E-2</v>
      </c>
      <c r="Y187" s="19">
        <v>0.71980449999999996</v>
      </c>
      <c r="Z187" s="19">
        <v>0.24977954999999999</v>
      </c>
      <c r="AA187">
        <v>0.70199339000000005</v>
      </c>
      <c r="AB187">
        <v>2.0362635E-4</v>
      </c>
      <c r="AC187">
        <v>-0.20385689000000001</v>
      </c>
      <c r="AD187">
        <v>-0.42955933000000002</v>
      </c>
    </row>
    <row r="188" spans="1:30" x14ac:dyDescent="0.15">
      <c r="A188" s="2" t="s">
        <v>77</v>
      </c>
      <c r="B188" s="15" t="s">
        <v>73</v>
      </c>
      <c r="C188" s="19">
        <v>4.377505E-4</v>
      </c>
      <c r="D188" s="15">
        <v>0</v>
      </c>
      <c r="E188" s="19">
        <v>4.2616060999999997E-4</v>
      </c>
      <c r="F188" s="19">
        <v>1.7081935000000001E-10</v>
      </c>
      <c r="G188" s="3">
        <v>2.7375025000000002E-22</v>
      </c>
      <c r="H188" s="19">
        <v>1.1589536999999999E-5</v>
      </c>
      <c r="I188" s="19">
        <v>7.3347474000000003E-13</v>
      </c>
      <c r="J188" s="19">
        <v>4.2688922000000001E-11</v>
      </c>
      <c r="K188" s="19">
        <v>1.0706344999999999E-11</v>
      </c>
      <c r="L188" s="19">
        <v>5.2784989000000003E-12</v>
      </c>
      <c r="M188" s="19">
        <v>3.9535972999999998E-13</v>
      </c>
      <c r="N188" s="19">
        <v>3.4627175999999998E-12</v>
      </c>
      <c r="O188" s="19">
        <v>8.2633031999999996E-12</v>
      </c>
      <c r="P188" s="19">
        <v>0</v>
      </c>
      <c r="Q188" s="19">
        <v>0</v>
      </c>
      <c r="R188" s="19">
        <v>7.0903660999999996E-11</v>
      </c>
      <c r="S188" s="19">
        <v>1.1083608000000001E-14</v>
      </c>
      <c r="T188" s="19">
        <v>3.7075108000000003E-11</v>
      </c>
      <c r="U188" s="19">
        <v>6.8489560999999994E-24</v>
      </c>
      <c r="V188" s="19">
        <v>4.7874115000000002E-21</v>
      </c>
      <c r="W188" s="19">
        <v>1.2624907E-21</v>
      </c>
      <c r="X188" s="19">
        <v>1.0051657E-20</v>
      </c>
      <c r="Y188" s="19">
        <v>-2.2628102E-19</v>
      </c>
      <c r="Z188" s="19">
        <v>3.6762565000000001E-16</v>
      </c>
      <c r="AA188" s="62">
        <v>3.4649555999999998E-13</v>
      </c>
      <c r="AB188" s="62">
        <v>2.8261399999999999E-21</v>
      </c>
      <c r="AC188" s="62">
        <v>9.3766611999999998E-21</v>
      </c>
      <c r="AD188" s="62">
        <v>2.4185302999999999E-20</v>
      </c>
    </row>
    <row r="189" spans="1:30" x14ac:dyDescent="0.15">
      <c r="A189" s="2" t="s">
        <v>38</v>
      </c>
      <c r="B189" s="15" t="s">
        <v>78</v>
      </c>
      <c r="C189" s="19">
        <v>1.1298791999999999E-6</v>
      </c>
      <c r="D189" s="15">
        <v>0</v>
      </c>
      <c r="E189" s="19">
        <v>5.3209410000000005E-7</v>
      </c>
      <c r="F189" s="19">
        <v>1.7408872000000001E-7</v>
      </c>
      <c r="G189" s="3">
        <v>3.3980747E-11</v>
      </c>
      <c r="H189" s="19">
        <v>2.7905617999999999E-8</v>
      </c>
      <c r="I189" s="19">
        <v>5.7772393000000004E-9</v>
      </c>
      <c r="J189" s="19">
        <v>4.4034066000000004E-9</v>
      </c>
      <c r="K189" s="19">
        <v>2.5260319E-9</v>
      </c>
      <c r="L189" s="19">
        <v>1.9559333E-8</v>
      </c>
      <c r="M189" s="19">
        <v>4.5827306999999998E-9</v>
      </c>
      <c r="N189" s="19">
        <v>9.3062416000000003E-8</v>
      </c>
      <c r="O189" s="19">
        <v>2.2208077E-7</v>
      </c>
      <c r="P189" s="19">
        <v>0</v>
      </c>
      <c r="Q189" s="19">
        <v>0</v>
      </c>
      <c r="R189" s="19">
        <v>1.3101585999999999E-9</v>
      </c>
      <c r="S189" s="19">
        <v>4.3180971999999997E-9</v>
      </c>
      <c r="T189" s="19">
        <v>2.9553645999999998E-9</v>
      </c>
      <c r="U189" s="19">
        <v>8.6862285000000002E-13</v>
      </c>
      <c r="V189" s="19">
        <v>1.0789994999999999E-11</v>
      </c>
      <c r="W189" s="19">
        <v>3.0208527000000001E-11</v>
      </c>
      <c r="X189" s="19">
        <v>2.2828236000000001E-9</v>
      </c>
      <c r="Y189" s="19">
        <v>2.7653318999999999E-8</v>
      </c>
      <c r="Z189" s="19">
        <v>2.0612101000000002E-9</v>
      </c>
      <c r="AA189" s="62">
        <v>8.7005332999999998E-9</v>
      </c>
      <c r="AB189" s="62">
        <v>2.0254428000000001E-11</v>
      </c>
      <c r="AC189" s="62">
        <v>-2.1486065999999998E-9</v>
      </c>
      <c r="AD189" s="62">
        <v>-3.4301991000000001E-9</v>
      </c>
    </row>
    <row r="190" spans="1:30" x14ac:dyDescent="0.15">
      <c r="A190" s="2" t="s">
        <v>39</v>
      </c>
      <c r="B190" s="15" t="s">
        <v>79</v>
      </c>
      <c r="C190" s="15">
        <v>0.36646140999999999</v>
      </c>
      <c r="D190" s="15">
        <v>0</v>
      </c>
      <c r="E190" s="15">
        <v>4.4132632999999998E-2</v>
      </c>
      <c r="F190" s="19">
        <v>8.9871038999999996E-3</v>
      </c>
      <c r="G190" s="3">
        <v>6.1501801000000004E-7</v>
      </c>
      <c r="H190" s="19">
        <v>1.4383606000000001E-3</v>
      </c>
      <c r="I190" s="19">
        <v>2.9028448999999999E-5</v>
      </c>
      <c r="J190" s="19">
        <v>4.4127359999999998E-5</v>
      </c>
      <c r="K190" s="19">
        <v>5.6110825999999999E-4</v>
      </c>
      <c r="L190" s="19">
        <v>1.5507412000000001E-4</v>
      </c>
      <c r="M190" s="19">
        <v>0.14552267999999999</v>
      </c>
      <c r="N190" s="19">
        <v>2.0333893000000001E-3</v>
      </c>
      <c r="O190" s="19">
        <v>4.8524062000000001E-3</v>
      </c>
      <c r="P190" s="19">
        <v>0.15741042</v>
      </c>
      <c r="Q190" s="19">
        <v>0</v>
      </c>
      <c r="R190" s="19">
        <v>2.0073015E-5</v>
      </c>
      <c r="S190" s="19">
        <v>7.9270554E-5</v>
      </c>
      <c r="T190" s="19">
        <v>3.2910748999999997E-5</v>
      </c>
      <c r="U190" s="19">
        <v>1.5409956E-8</v>
      </c>
      <c r="V190" s="19">
        <v>3.2696406000000002E-7</v>
      </c>
      <c r="W190" s="19">
        <v>2.4938859000000001E-6</v>
      </c>
      <c r="X190" s="19">
        <v>5.4139944E-5</v>
      </c>
      <c r="Y190" s="19">
        <v>5.1208649000000002E-4</v>
      </c>
      <c r="Z190" s="19">
        <v>4.1694437E-5</v>
      </c>
      <c r="AA190" s="62">
        <v>5.2835676000000001E-4</v>
      </c>
      <c r="AB190" s="62">
        <v>1.105399E-6</v>
      </c>
      <c r="AC190" s="62">
        <v>-3.7788016000000002E-5</v>
      </c>
      <c r="AD190" s="62">
        <v>5.9783183999999997E-5</v>
      </c>
    </row>
    <row r="191" spans="1:30" x14ac:dyDescent="0.15">
      <c r="A191" s="2" t="s">
        <v>40</v>
      </c>
      <c r="B191" s="15" t="s">
        <v>80</v>
      </c>
      <c r="C191" s="15">
        <v>1.8880332E-3</v>
      </c>
      <c r="D191" s="15">
        <v>0</v>
      </c>
      <c r="E191" s="19">
        <v>1.4776329999999999E-3</v>
      </c>
      <c r="F191" s="19">
        <v>2.8548894999999997E-4</v>
      </c>
      <c r="G191" s="3">
        <v>2.1722665000000001E-9</v>
      </c>
      <c r="H191" s="19">
        <v>4.5162793000000002E-5</v>
      </c>
      <c r="I191" s="19">
        <v>2.0629401999999999E-6</v>
      </c>
      <c r="J191" s="19">
        <v>7.7161297999999994E-6</v>
      </c>
      <c r="K191" s="19">
        <v>1.4651971E-5</v>
      </c>
      <c r="L191" s="19">
        <v>1.5885965000000001E-5</v>
      </c>
      <c r="M191" s="19">
        <v>1.4504618000000001E-6</v>
      </c>
      <c r="N191" s="19">
        <v>2.6985181000000001E-6</v>
      </c>
      <c r="O191" s="19">
        <v>6.4396453999999997E-6</v>
      </c>
      <c r="P191" s="19">
        <v>0</v>
      </c>
      <c r="Q191" s="19">
        <v>0</v>
      </c>
      <c r="R191" s="19">
        <v>2.3064915999999999E-6</v>
      </c>
      <c r="S191" s="19">
        <v>2.6563566000000002E-7</v>
      </c>
      <c r="T191" s="19">
        <v>2.6413585E-6</v>
      </c>
      <c r="U191" s="19">
        <v>5.4539146999999999E-11</v>
      </c>
      <c r="V191" s="19">
        <v>5.9490943000000001E-10</v>
      </c>
      <c r="W191" s="19">
        <v>4.0434394E-10</v>
      </c>
      <c r="X191" s="19">
        <v>3.2628627000000001E-7</v>
      </c>
      <c r="Y191" s="19">
        <v>1.1603513000000001E-6</v>
      </c>
      <c r="Z191" s="19">
        <v>8.4978650999999998E-7</v>
      </c>
      <c r="AA191" s="62">
        <v>6.5147429999999998E-6</v>
      </c>
      <c r="AB191" s="62">
        <v>3.469784E-9</v>
      </c>
      <c r="AC191" s="62">
        <v>-7.9018367999999998E-8</v>
      </c>
      <c r="AD191" s="62">
        <v>1.4850469E-5</v>
      </c>
    </row>
    <row r="192" spans="1:30" x14ac:dyDescent="0.15">
      <c r="A192" s="2" t="s">
        <v>41</v>
      </c>
      <c r="B192" s="15" t="s">
        <v>81</v>
      </c>
      <c r="C192" s="15">
        <v>0.38879627999999999</v>
      </c>
      <c r="D192" s="15">
        <v>0</v>
      </c>
      <c r="E192" s="15">
        <v>0.22666913</v>
      </c>
      <c r="F192" s="19">
        <v>5.8506027000000002E-2</v>
      </c>
      <c r="G192" s="3">
        <v>6.5201733999999999E-6</v>
      </c>
      <c r="H192" s="19">
        <v>8.6421899999999992E-3</v>
      </c>
      <c r="I192" s="19">
        <v>2.8740630000000001E-3</v>
      </c>
      <c r="J192" s="19">
        <v>9.4039666999999995E-4</v>
      </c>
      <c r="K192" s="19">
        <v>8.1166835999999995E-4</v>
      </c>
      <c r="L192" s="19">
        <v>1.6581925999999999E-3</v>
      </c>
      <c r="M192" s="19">
        <v>2.7152763000000001E-3</v>
      </c>
      <c r="N192" s="19">
        <v>2.2429212E-2</v>
      </c>
      <c r="O192" s="19">
        <v>5.3524255999999999E-2</v>
      </c>
      <c r="P192" s="19">
        <v>0</v>
      </c>
      <c r="Q192" s="19">
        <v>0</v>
      </c>
      <c r="R192" s="19">
        <v>2.0446367999999999E-4</v>
      </c>
      <c r="S192" s="19">
        <v>8.4318577000000005E-4</v>
      </c>
      <c r="T192" s="19">
        <v>3.8214499000000001E-4</v>
      </c>
      <c r="U192" s="19">
        <v>1.6337758000000001E-7</v>
      </c>
      <c r="V192" s="19">
        <v>3.6167946000000001E-6</v>
      </c>
      <c r="W192" s="19">
        <v>2.740356E-5</v>
      </c>
      <c r="X192" s="19">
        <v>6.2485524999999998E-4</v>
      </c>
      <c r="Y192" s="19">
        <v>5.6347109000000001E-3</v>
      </c>
      <c r="Z192" s="19">
        <v>4.0534856999999998E-4</v>
      </c>
      <c r="AA192">
        <v>2.4164739E-3</v>
      </c>
      <c r="AB192" s="62">
        <v>1.2920021000000001E-5</v>
      </c>
      <c r="AC192">
        <v>-3.0696252999999998E-4</v>
      </c>
      <c r="AD192">
        <v>-2.2898255E-4</v>
      </c>
    </row>
    <row r="193" spans="1:30" x14ac:dyDescent="0.15">
      <c r="A193" s="2" t="s">
        <v>42</v>
      </c>
      <c r="B193" s="15" t="s">
        <v>82</v>
      </c>
      <c r="C193" s="19">
        <v>8.6886610000000004E-9</v>
      </c>
      <c r="D193" s="15">
        <v>0</v>
      </c>
      <c r="E193" s="19">
        <v>6.0526900000000001E-9</v>
      </c>
      <c r="F193" s="19">
        <v>8.4789029E-10</v>
      </c>
      <c r="G193" s="3">
        <v>1.7694243999999999E-13</v>
      </c>
      <c r="H193" s="19">
        <v>2.2825053E-10</v>
      </c>
      <c r="I193" s="19">
        <v>3.1646661999999999E-12</v>
      </c>
      <c r="J193" s="19">
        <v>5.4797595000000002E-11</v>
      </c>
      <c r="K193" s="19">
        <v>6.8750528999999997E-11</v>
      </c>
      <c r="L193" s="19">
        <v>3.1508895000000002E-10</v>
      </c>
      <c r="M193" s="19">
        <v>1.7210496E-11</v>
      </c>
      <c r="N193" s="19">
        <v>7.3869892000000002E-11</v>
      </c>
      <c r="O193" s="19">
        <v>1.7628041999999999E-10</v>
      </c>
      <c r="P193" s="19">
        <v>0</v>
      </c>
      <c r="Q193" s="19">
        <v>1.5324708999999999E-14</v>
      </c>
      <c r="R193" s="19">
        <v>2.2052647E-11</v>
      </c>
      <c r="S193" s="19">
        <v>2.1170286E-11</v>
      </c>
      <c r="T193" s="19">
        <v>2.6994537E-11</v>
      </c>
      <c r="U193" s="19">
        <v>4.4790569999999996E-15</v>
      </c>
      <c r="V193" s="19">
        <v>4.8395405000000001E-14</v>
      </c>
      <c r="W193" s="19">
        <v>2.0283566000000001E-14</v>
      </c>
      <c r="X193" s="19">
        <v>3.3894216000000003E-11</v>
      </c>
      <c r="Y193" s="19">
        <v>4.4574305999999999E-10</v>
      </c>
      <c r="Z193" s="19">
        <v>1.1353803E-11</v>
      </c>
      <c r="AA193" s="62">
        <v>3.1284635999999998E-10</v>
      </c>
      <c r="AB193" s="62">
        <v>2.2037612999999999E-13</v>
      </c>
      <c r="AC193" s="62">
        <v>-1.2359523000000001E-11</v>
      </c>
      <c r="AD193" s="62">
        <v>-1.1513576999999999E-11</v>
      </c>
    </row>
    <row r="194" spans="1:30" x14ac:dyDescent="0.15">
      <c r="A194" s="2" t="s">
        <v>83</v>
      </c>
      <c r="B194" s="15" t="s">
        <v>82</v>
      </c>
      <c r="C194" s="19">
        <v>4.2574308999999999E-20</v>
      </c>
      <c r="D194" s="15">
        <v>0</v>
      </c>
      <c r="E194" s="19">
        <v>4.1047807E-20</v>
      </c>
      <c r="F194" s="19">
        <v>0</v>
      </c>
      <c r="G194" s="3">
        <v>0</v>
      </c>
      <c r="H194" s="19">
        <v>1.1163027E-21</v>
      </c>
      <c r="I194" s="19">
        <v>0</v>
      </c>
      <c r="J194" s="19">
        <v>0</v>
      </c>
      <c r="K194" s="19">
        <v>0</v>
      </c>
      <c r="L194" s="19">
        <v>0</v>
      </c>
      <c r="M194" s="19">
        <v>0</v>
      </c>
      <c r="N194" s="19">
        <v>0</v>
      </c>
      <c r="O194" s="19">
        <v>0</v>
      </c>
      <c r="P194" s="19">
        <v>0</v>
      </c>
      <c r="Q194" s="19">
        <v>0</v>
      </c>
      <c r="R194" s="19">
        <v>0</v>
      </c>
      <c r="S194" s="19">
        <v>0</v>
      </c>
      <c r="T194" s="19">
        <v>0</v>
      </c>
      <c r="U194" s="19">
        <v>0</v>
      </c>
      <c r="V194" s="19">
        <v>0</v>
      </c>
      <c r="W194" s="19">
        <v>0</v>
      </c>
      <c r="X194" s="19">
        <v>0</v>
      </c>
      <c r="Y194" s="19">
        <v>0</v>
      </c>
      <c r="Z194" s="19">
        <v>0</v>
      </c>
      <c r="AA194" s="62">
        <v>4.1019954999999999E-22</v>
      </c>
      <c r="AB194">
        <v>0</v>
      </c>
      <c r="AC194">
        <v>0</v>
      </c>
      <c r="AD194">
        <v>0</v>
      </c>
    </row>
    <row r="195" spans="1:30" x14ac:dyDescent="0.15">
      <c r="A195" s="2" t="s">
        <v>84</v>
      </c>
      <c r="B195" s="15" t="s">
        <v>82</v>
      </c>
      <c r="C195" s="19">
        <v>6.9854182000000003E-9</v>
      </c>
      <c r="D195" s="15">
        <v>0</v>
      </c>
      <c r="E195" s="19">
        <v>5.2878330999999997E-9</v>
      </c>
      <c r="F195" s="19">
        <v>5.3806209000000001E-10</v>
      </c>
      <c r="G195" s="3">
        <v>3.8335058999999997E-14</v>
      </c>
      <c r="H195" s="19">
        <v>1.6594060000000001E-10</v>
      </c>
      <c r="I195" s="19">
        <v>1.2062298999999999E-12</v>
      </c>
      <c r="J195" s="19">
        <v>2.4528741999999999E-11</v>
      </c>
      <c r="K195" s="19">
        <v>2.6315754000000001E-11</v>
      </c>
      <c r="L195" s="19">
        <v>2.2080879E-10</v>
      </c>
      <c r="M195" s="19">
        <v>1.3494109999999999E-11</v>
      </c>
      <c r="N195" s="19">
        <v>6.3513629999999997E-11</v>
      </c>
      <c r="O195" s="19">
        <v>1.5156661999999999E-10</v>
      </c>
      <c r="P195" s="19">
        <v>0</v>
      </c>
      <c r="Q195" s="19">
        <v>1.5324708999999999E-14</v>
      </c>
      <c r="R195" s="19">
        <v>1.8630178000000001E-11</v>
      </c>
      <c r="S195" s="19">
        <v>4.7386697999999999E-12</v>
      </c>
      <c r="T195" s="19">
        <v>1.6809275E-11</v>
      </c>
      <c r="U195" s="19">
        <v>9.6196317999999998E-16</v>
      </c>
      <c r="V195" s="19">
        <v>1.9592501999999999E-14</v>
      </c>
      <c r="W195" s="19">
        <v>1.294366E-14</v>
      </c>
      <c r="X195" s="19">
        <v>3.0805656000000001E-11</v>
      </c>
      <c r="Y195" s="19">
        <v>1.2852042999999999E-10</v>
      </c>
      <c r="Z195" s="19">
        <v>2.7064024E-12</v>
      </c>
      <c r="AA195" s="62">
        <v>2.8721721E-10</v>
      </c>
      <c r="AB195" s="62">
        <v>1.3062182E-13</v>
      </c>
      <c r="AC195" s="62">
        <v>-2.3022772000000002E-12</v>
      </c>
      <c r="AD195" s="62">
        <v>4.8052027999999998E-12</v>
      </c>
    </row>
    <row r="196" spans="1:30" x14ac:dyDescent="0.15">
      <c r="A196" s="2" t="s">
        <v>85</v>
      </c>
      <c r="B196" s="15" t="s">
        <v>82</v>
      </c>
      <c r="C196" s="19">
        <v>1.7032428000000001E-9</v>
      </c>
      <c r="D196" s="15">
        <v>0</v>
      </c>
      <c r="E196" s="19">
        <v>7.6485694E-10</v>
      </c>
      <c r="F196" s="19">
        <v>3.098282E-10</v>
      </c>
      <c r="G196" s="3">
        <v>1.3860737999999999E-13</v>
      </c>
      <c r="H196" s="19">
        <v>6.2309934999999997E-11</v>
      </c>
      <c r="I196" s="19">
        <v>1.9584363000000002E-12</v>
      </c>
      <c r="J196" s="19">
        <v>3.0268853E-11</v>
      </c>
      <c r="K196" s="19">
        <v>4.2434774999999999E-11</v>
      </c>
      <c r="L196" s="19">
        <v>9.4280155999999996E-11</v>
      </c>
      <c r="M196" s="19">
        <v>3.7163856999999996E-12</v>
      </c>
      <c r="N196" s="19">
        <v>1.0356261999999999E-11</v>
      </c>
      <c r="O196" s="19">
        <v>2.4713807000000002E-11</v>
      </c>
      <c r="P196" s="19">
        <v>0</v>
      </c>
      <c r="Q196" s="19">
        <v>0</v>
      </c>
      <c r="R196" s="19">
        <v>3.4224686000000001E-12</v>
      </c>
      <c r="S196" s="19">
        <v>1.6431616000000001E-11</v>
      </c>
      <c r="T196" s="19">
        <v>1.0185261999999999E-11</v>
      </c>
      <c r="U196" s="19">
        <v>3.5170937999999998E-15</v>
      </c>
      <c r="V196" s="19">
        <v>2.8802903000000002E-14</v>
      </c>
      <c r="W196" s="19">
        <v>7.3399059999999997E-15</v>
      </c>
      <c r="X196" s="19">
        <v>3.0885597000000001E-12</v>
      </c>
      <c r="Y196" s="19">
        <v>3.1722263E-10</v>
      </c>
      <c r="Z196" s="19">
        <v>8.6474004000000007E-12</v>
      </c>
      <c r="AA196" s="62">
        <v>2.5629142999999999E-11</v>
      </c>
      <c r="AB196" s="62">
        <v>8.9754310000000003E-14</v>
      </c>
      <c r="AC196" s="62">
        <v>-1.0057246E-11</v>
      </c>
      <c r="AD196" s="62">
        <v>-1.6318779999999998E-11</v>
      </c>
    </row>
    <row r="197" spans="1:30" x14ac:dyDescent="0.15">
      <c r="A197" s="2" t="s">
        <v>43</v>
      </c>
      <c r="B197" s="15" t="s">
        <v>82</v>
      </c>
      <c r="C197" s="19">
        <v>4.0395176999999998E-7</v>
      </c>
      <c r="D197" s="15">
        <v>0</v>
      </c>
      <c r="E197" s="19">
        <v>2.3286693E-7</v>
      </c>
      <c r="F197" s="19">
        <v>4.3514122999999998E-8</v>
      </c>
      <c r="G197" s="3">
        <v>5.8428649999999997E-12</v>
      </c>
      <c r="H197" s="19">
        <v>8.6265721999999994E-9</v>
      </c>
      <c r="I197" s="19">
        <v>3.9358297999999999E-10</v>
      </c>
      <c r="J197" s="19">
        <v>7.6013845999999999E-10</v>
      </c>
      <c r="K197" s="19">
        <v>8.0239542000000001E-10</v>
      </c>
      <c r="L197" s="19">
        <v>2.2824515999999998E-9</v>
      </c>
      <c r="M197" s="19">
        <v>5.4771777000000001E-8</v>
      </c>
      <c r="N197" s="19">
        <v>4.6045816000000003E-9</v>
      </c>
      <c r="O197" s="19">
        <v>1.0988206E-8</v>
      </c>
      <c r="P197" s="19">
        <v>3.1378896999999999E-13</v>
      </c>
      <c r="Q197" s="19">
        <v>1.8003912999999999E-11</v>
      </c>
      <c r="R197" s="19">
        <v>3.3385275999999998E-10</v>
      </c>
      <c r="S197" s="19">
        <v>7.0600060000000003E-10</v>
      </c>
      <c r="T197" s="19">
        <v>3.2871431000000001E-10</v>
      </c>
      <c r="U197" s="19">
        <v>1.4640767000000001E-13</v>
      </c>
      <c r="V197" s="19">
        <v>1.188036E-12</v>
      </c>
      <c r="W197" s="19">
        <v>1.9102651000000001E-12</v>
      </c>
      <c r="X197" s="19">
        <v>1.0382583E-9</v>
      </c>
      <c r="Y197" s="19">
        <v>9.4344537999999994E-9</v>
      </c>
      <c r="Z197" s="19">
        <v>4.0143041999999999E-10</v>
      </c>
      <c r="AA197" s="62">
        <v>3.1143363000000003E-8</v>
      </c>
      <c r="AB197" s="62">
        <v>6.3022292000000002E-12</v>
      </c>
      <c r="AC197" s="62">
        <v>-2.5990912999999999E-10</v>
      </c>
      <c r="AD197" s="62">
        <v>1.1811463000000001E-9</v>
      </c>
    </row>
    <row r="198" spans="1:30" x14ac:dyDescent="0.15">
      <c r="A198" s="2" t="s">
        <v>86</v>
      </c>
      <c r="B198" s="15" t="s">
        <v>82</v>
      </c>
      <c r="C198" s="19">
        <v>3.8563362999999999E-8</v>
      </c>
      <c r="D198" s="15">
        <v>0</v>
      </c>
      <c r="E198" s="19">
        <v>1.7998575000000001E-8</v>
      </c>
      <c r="F198" s="19">
        <v>6.7420465E-9</v>
      </c>
      <c r="G198" s="3">
        <v>2.8561542000000001E-12</v>
      </c>
      <c r="H198" s="19">
        <v>1.6357690999999999E-9</v>
      </c>
      <c r="I198" s="19">
        <v>3.4056776999999999E-10</v>
      </c>
      <c r="J198" s="19">
        <v>1.7512106E-10</v>
      </c>
      <c r="K198" s="19">
        <v>1.323999E-10</v>
      </c>
      <c r="L198" s="19">
        <v>6.8258218000000003E-10</v>
      </c>
      <c r="M198" s="19">
        <v>4.2173761000000001E-11</v>
      </c>
      <c r="N198" s="19">
        <v>2.2916555000000001E-9</v>
      </c>
      <c r="O198" s="19">
        <v>5.4687232000000003E-9</v>
      </c>
      <c r="P198" s="19">
        <v>3.1378896999999999E-13</v>
      </c>
      <c r="Q198" s="19">
        <v>0</v>
      </c>
      <c r="R198" s="19">
        <v>1.3709494999999999E-10</v>
      </c>
      <c r="S198" s="19">
        <v>3.4524325999999998E-10</v>
      </c>
      <c r="T198" s="19">
        <v>7.9929060000000002E-11</v>
      </c>
      <c r="U198" s="19">
        <v>7.1607637E-14</v>
      </c>
      <c r="V198" s="19">
        <v>4.5113884999999998E-13</v>
      </c>
      <c r="W198" s="19">
        <v>1.4372233000000001E-12</v>
      </c>
      <c r="X198" s="19">
        <v>3.9167769999999998E-10</v>
      </c>
      <c r="Y198" s="19">
        <v>1.5469686000000001E-9</v>
      </c>
      <c r="Z198" s="19">
        <v>1.9329931E-10</v>
      </c>
      <c r="AA198" s="62">
        <v>3.7273857999999998E-10</v>
      </c>
      <c r="AB198" s="62">
        <v>3.0723548999999999E-12</v>
      </c>
      <c r="AC198" s="62">
        <v>-1.4410068E-10</v>
      </c>
      <c r="AD198" s="62">
        <v>1.2269598000000001E-10</v>
      </c>
    </row>
    <row r="199" spans="1:30" x14ac:dyDescent="0.15">
      <c r="A199" s="2" t="s">
        <v>87</v>
      </c>
      <c r="B199" s="15" t="s">
        <v>82</v>
      </c>
      <c r="C199" s="19">
        <v>2.6657587E-7</v>
      </c>
      <c r="D199" s="15">
        <v>0</v>
      </c>
      <c r="E199" s="19">
        <v>1.7347577E-7</v>
      </c>
      <c r="F199" s="19">
        <v>3.5740571000000001E-8</v>
      </c>
      <c r="G199" s="3">
        <v>2.9737217999999998E-12</v>
      </c>
      <c r="H199" s="19">
        <v>5.8555985999999999E-9</v>
      </c>
      <c r="I199" s="19">
        <v>5.2265195999999997E-11</v>
      </c>
      <c r="J199" s="19">
        <v>5.7358049999999995E-10</v>
      </c>
      <c r="K199" s="19">
        <v>6.5580807000000002E-10</v>
      </c>
      <c r="L199" s="19">
        <v>1.5778708999999999E-9</v>
      </c>
      <c r="M199" s="19">
        <v>2.7246947000000001E-10</v>
      </c>
      <c r="N199" s="19">
        <v>2.2789052000000001E-9</v>
      </c>
      <c r="O199" s="19">
        <v>5.4382964999999998E-9</v>
      </c>
      <c r="P199" s="19">
        <v>0</v>
      </c>
      <c r="Q199" s="19">
        <v>1.7089422999999999E-11</v>
      </c>
      <c r="R199" s="19">
        <v>1.8958673E-10</v>
      </c>
      <c r="S199" s="19">
        <v>3.5911174000000001E-10</v>
      </c>
      <c r="T199" s="19">
        <v>2.5006007000000001E-10</v>
      </c>
      <c r="U199" s="19">
        <v>7.4472165000000005E-14</v>
      </c>
      <c r="V199" s="19">
        <v>7.3197277999999999E-13</v>
      </c>
      <c r="W199" s="19">
        <v>4.6411808999999997E-13</v>
      </c>
      <c r="X199" s="19">
        <v>6.4157063E-10</v>
      </c>
      <c r="Y199" s="19">
        <v>7.8590682999999997E-9</v>
      </c>
      <c r="Z199" s="19">
        <v>2.0648923000000001E-10</v>
      </c>
      <c r="AA199" s="62">
        <v>3.0536634999999997E-8</v>
      </c>
      <c r="AB199" s="62">
        <v>3.2117046E-12</v>
      </c>
      <c r="AC199" s="62">
        <v>-1.1547018E-10</v>
      </c>
      <c r="AD199" s="62">
        <v>7.0313424E-10</v>
      </c>
    </row>
    <row r="200" spans="1:30" x14ac:dyDescent="0.15">
      <c r="A200" s="2" t="s">
        <v>88</v>
      </c>
      <c r="B200" s="15" t="s">
        <v>82</v>
      </c>
      <c r="C200" s="19">
        <v>9.9620453000000003E-8</v>
      </c>
      <c r="D200" s="15">
        <v>0</v>
      </c>
      <c r="E200" s="19">
        <v>4.1795878E-8</v>
      </c>
      <c r="F200" s="19">
        <v>1.1297472999999999E-9</v>
      </c>
      <c r="G200" s="3">
        <v>1.0077547E-13</v>
      </c>
      <c r="H200" s="19">
        <v>1.1747680000000001E-9</v>
      </c>
      <c r="I200" s="19">
        <v>1.7665414000000001E-12</v>
      </c>
      <c r="J200" s="19">
        <v>1.4743242E-11</v>
      </c>
      <c r="K200" s="19">
        <v>4.0964340999999998E-11</v>
      </c>
      <c r="L200" s="19">
        <v>4.3312879999999999E-11</v>
      </c>
      <c r="M200" s="19">
        <v>5.4458105999999998E-8</v>
      </c>
      <c r="N200" s="19">
        <v>6.3177392000000002E-11</v>
      </c>
      <c r="O200" s="19">
        <v>1.5076423E-10</v>
      </c>
      <c r="P200" s="19">
        <v>0</v>
      </c>
      <c r="Q200" s="19">
        <v>9.1449007999999996E-13</v>
      </c>
      <c r="R200" s="19">
        <v>1.0886503E-11</v>
      </c>
      <c r="S200" s="19">
        <v>1.2124841E-11</v>
      </c>
      <c r="T200" s="19">
        <v>7.3802901000000007E-12</v>
      </c>
      <c r="U200" s="19">
        <v>2.5277606000000002E-15</v>
      </c>
      <c r="V200" s="19">
        <v>1.4633993E-14</v>
      </c>
      <c r="W200" s="19">
        <v>1.4221549E-14</v>
      </c>
      <c r="X200" s="19">
        <v>2.2623217000000001E-11</v>
      </c>
      <c r="Y200" s="19">
        <v>1.1313871999999999E-10</v>
      </c>
      <c r="Z200" s="19">
        <v>7.5648458E-12</v>
      </c>
      <c r="AA200" s="62">
        <v>2.5055891000000002E-10</v>
      </c>
      <c r="AB200" s="62">
        <v>5.4863818E-14</v>
      </c>
      <c r="AC200" s="62">
        <v>-1.3175892E-11</v>
      </c>
      <c r="AD200" s="62">
        <v>3.3502246999999999E-10</v>
      </c>
    </row>
    <row r="201" spans="1:30" x14ac:dyDescent="0.15">
      <c r="A201" s="2" t="s">
        <v>44</v>
      </c>
      <c r="B201" s="15" t="s">
        <v>89</v>
      </c>
      <c r="C201" s="19">
        <v>1.4045704999999999</v>
      </c>
      <c r="D201" s="15">
        <v>0</v>
      </c>
      <c r="E201" s="19">
        <v>0.68521374999999995</v>
      </c>
      <c r="F201" s="19">
        <v>0.20116617000000001</v>
      </c>
      <c r="G201" s="3">
        <v>4.5283816999999997E-4</v>
      </c>
      <c r="H201" s="19">
        <v>0.14934749</v>
      </c>
      <c r="I201" s="19">
        <v>4.3740031999999996E-3</v>
      </c>
      <c r="J201" s="19">
        <v>2.1999790999999999E-3</v>
      </c>
      <c r="K201" s="19">
        <v>0.17853060000000001</v>
      </c>
      <c r="L201" s="19">
        <v>3.1832827000000001E-2</v>
      </c>
      <c r="M201" s="19">
        <v>5.6784191999999997E-3</v>
      </c>
      <c r="N201" s="19">
        <v>1.8217335E-3</v>
      </c>
      <c r="O201" s="19">
        <v>4.3473187E-3</v>
      </c>
      <c r="P201" s="19">
        <v>0</v>
      </c>
      <c r="Q201" s="19">
        <v>0</v>
      </c>
      <c r="R201" s="19">
        <v>2.4973932000000002E-3</v>
      </c>
      <c r="S201" s="19">
        <v>5.3580554000000002E-2</v>
      </c>
      <c r="T201" s="19">
        <v>9.1809816999999998E-4</v>
      </c>
      <c r="U201" s="19">
        <v>1.1331798E-5</v>
      </c>
      <c r="V201" s="19">
        <v>8.9606925999999999E-6</v>
      </c>
      <c r="W201" s="19">
        <v>3.1846251999999999E-6</v>
      </c>
      <c r="X201" s="19">
        <v>-6.4440644000000004E-3</v>
      </c>
      <c r="Y201" s="19">
        <v>7.4501726000000004E-2</v>
      </c>
      <c r="Z201" s="19">
        <v>2.8414195E-2</v>
      </c>
      <c r="AA201">
        <v>4.8887522000000003E-2</v>
      </c>
      <c r="AB201" s="62">
        <v>7.0558732999999998E-6</v>
      </c>
      <c r="AC201">
        <v>-1.9791090000000001E-2</v>
      </c>
      <c r="AD201">
        <v>-4.2989461999999999E-2</v>
      </c>
    </row>
    <row r="202" spans="1:30" x14ac:dyDescent="0.15">
      <c r="A202" s="2" t="s">
        <v>45</v>
      </c>
      <c r="B202" s="15" t="s">
        <v>90</v>
      </c>
      <c r="C202" s="19">
        <v>541.86319000000003</v>
      </c>
      <c r="D202" s="15">
        <v>0</v>
      </c>
      <c r="E202" s="15">
        <v>442.88990999999999</v>
      </c>
      <c r="F202" s="15">
        <v>64.035137000000006</v>
      </c>
      <c r="G202" s="2">
        <v>4.5874375000000004E-3</v>
      </c>
      <c r="H202" s="19">
        <v>13.410359</v>
      </c>
      <c r="I202" s="19">
        <v>1.4861785000000001E-2</v>
      </c>
      <c r="J202" s="19">
        <v>0.56191919000000001</v>
      </c>
      <c r="K202" s="19">
        <v>0.65302632000000005</v>
      </c>
      <c r="L202" s="19">
        <v>0.62157841000000003</v>
      </c>
      <c r="M202" s="19">
        <v>0.10502267999999999</v>
      </c>
      <c r="N202" s="19">
        <v>2.5105616999999998</v>
      </c>
      <c r="O202" s="19">
        <v>5.9911130999999997</v>
      </c>
      <c r="P202" s="19">
        <v>0</v>
      </c>
      <c r="Q202" s="19">
        <v>0</v>
      </c>
      <c r="R202" s="19">
        <v>4.3199792000000001E-2</v>
      </c>
      <c r="S202" s="19">
        <v>0.55076992999999996</v>
      </c>
      <c r="T202" s="19">
        <v>0.27277040000000002</v>
      </c>
      <c r="U202" s="19">
        <v>1.1488719E-4</v>
      </c>
      <c r="V202" s="19">
        <v>8.4652662999999998E-4</v>
      </c>
      <c r="W202" s="19">
        <v>5.5288989000000001E-4</v>
      </c>
      <c r="X202" s="19">
        <v>1.6616506</v>
      </c>
      <c r="Y202" s="19">
        <v>0.78530076000000004</v>
      </c>
      <c r="Z202" s="19">
        <v>0.26492680000000002</v>
      </c>
      <c r="AA202">
        <v>7.5257785999999998</v>
      </c>
      <c r="AB202">
        <v>2.7895194E-3</v>
      </c>
      <c r="AC202">
        <v>-2.1914109000000001E-2</v>
      </c>
      <c r="AD202">
        <v>-2.1670571E-2</v>
      </c>
    </row>
    <row r="203" spans="1:30" x14ac:dyDescent="0.15">
      <c r="A203" s="2" t="s">
        <v>46</v>
      </c>
      <c r="B203" s="15" t="s">
        <v>91</v>
      </c>
      <c r="C203" s="19">
        <v>7.8879660000000002E-7</v>
      </c>
      <c r="D203" s="15">
        <v>0</v>
      </c>
      <c r="E203" s="19">
        <v>2.8423351000000003E-7</v>
      </c>
      <c r="F203" s="19">
        <v>3.9559486999999999E-7</v>
      </c>
      <c r="G203" s="3">
        <v>3.9569051000000003E-13</v>
      </c>
      <c r="H203" s="19">
        <v>9.0847377000000007E-9</v>
      </c>
      <c r="I203" s="19">
        <v>1.6426283E-9</v>
      </c>
      <c r="J203" s="19">
        <v>2.0520551000000001E-9</v>
      </c>
      <c r="K203" s="19">
        <v>2.2536049E-8</v>
      </c>
      <c r="L203" s="19">
        <v>2.8322920000000002E-9</v>
      </c>
      <c r="M203" s="19">
        <v>2.2254754000000001E-8</v>
      </c>
      <c r="N203" s="19">
        <v>1.1347948E-11</v>
      </c>
      <c r="O203" s="19">
        <v>2.7080330999999999E-11</v>
      </c>
      <c r="P203" s="19">
        <v>0</v>
      </c>
      <c r="Q203" s="19">
        <v>0</v>
      </c>
      <c r="R203" s="19">
        <v>1.1701282999999999E-8</v>
      </c>
      <c r="S203" s="19">
        <v>4.6849975999999998E-11</v>
      </c>
      <c r="T203" s="19">
        <v>5.9327364999999998E-10</v>
      </c>
      <c r="U203" s="19">
        <v>5.0146838E-13</v>
      </c>
      <c r="V203" s="19">
        <v>6.8751583999999998E-15</v>
      </c>
      <c r="W203" s="19">
        <v>2.4668735E-15</v>
      </c>
      <c r="X203" s="19">
        <v>-7.3946024000000006E-12</v>
      </c>
      <c r="Y203" s="19">
        <v>-4.0607103999999998E-12</v>
      </c>
      <c r="Z203" s="19">
        <v>8.7090572000000001E-11</v>
      </c>
      <c r="AA203" s="62">
        <v>3.6159177E-8</v>
      </c>
      <c r="AB203" s="62">
        <v>1.0891099000000001E-15</v>
      </c>
      <c r="AC203" s="62">
        <v>-1.5670585000000001E-11</v>
      </c>
      <c r="AD203" s="62">
        <v>-3.4176130000000001E-11</v>
      </c>
    </row>
    <row r="204" spans="1:30" x14ac:dyDescent="0.15">
      <c r="A204" s="2" t="s">
        <v>47</v>
      </c>
      <c r="B204" s="15" t="s">
        <v>92</v>
      </c>
      <c r="C204" s="15">
        <v>7.0935942000000002E-2</v>
      </c>
      <c r="D204" s="15">
        <v>0</v>
      </c>
      <c r="E204" s="15">
        <v>3.1000969999999999E-2</v>
      </c>
      <c r="F204" s="19">
        <v>1.421744E-2</v>
      </c>
      <c r="G204" s="3">
        <v>1.7452215000000001E-6</v>
      </c>
      <c r="H204" s="19">
        <v>1.50753E-3</v>
      </c>
      <c r="I204" s="19">
        <v>2.6579577999999999E-5</v>
      </c>
      <c r="J204" s="19">
        <v>1.3022773E-4</v>
      </c>
      <c r="K204" s="19">
        <v>2.6545973000000002E-4</v>
      </c>
      <c r="L204" s="19">
        <v>4.7000478000000002E-4</v>
      </c>
      <c r="M204" s="19">
        <v>7.0635364E-4</v>
      </c>
      <c r="N204" s="19">
        <v>5.8846193999999999E-3</v>
      </c>
      <c r="O204" s="19">
        <v>1.4042842E-2</v>
      </c>
      <c r="P204" s="19">
        <v>0</v>
      </c>
      <c r="Q204" s="19">
        <v>0</v>
      </c>
      <c r="R204" s="19">
        <v>6.8295657E-5</v>
      </c>
      <c r="S204" s="19">
        <v>2.2531067E-4</v>
      </c>
      <c r="T204" s="19">
        <v>6.6399281000000001E-5</v>
      </c>
      <c r="U204" s="19">
        <v>4.3731667E-8</v>
      </c>
      <c r="V204" s="19">
        <v>8.1174589000000002E-7</v>
      </c>
      <c r="W204" s="19">
        <v>4.6222010999999997E-6</v>
      </c>
      <c r="X204" s="19">
        <v>2.1449115E-4</v>
      </c>
      <c r="Y204" s="19">
        <v>1.7611686E-3</v>
      </c>
      <c r="Z204" s="19">
        <v>1.1017710000000001E-4</v>
      </c>
      <c r="AA204" s="62">
        <v>4.0771018000000002E-4</v>
      </c>
      <c r="AB204" s="62">
        <v>2.3783537000000001E-6</v>
      </c>
      <c r="AC204">
        <v>-1.2269954E-4</v>
      </c>
      <c r="AD204" s="62">
        <v>-5.6538741E-5</v>
      </c>
    </row>
    <row r="205" spans="1:30" x14ac:dyDescent="0.15">
      <c r="A205" s="2" t="s">
        <v>48</v>
      </c>
      <c r="B205" s="15" t="s">
        <v>93</v>
      </c>
      <c r="C205" s="15">
        <v>87.366240000000005</v>
      </c>
      <c r="D205" s="15">
        <v>0</v>
      </c>
      <c r="E205" s="15">
        <v>42.293956000000001</v>
      </c>
      <c r="F205" s="15">
        <v>0</v>
      </c>
      <c r="G205" s="2">
        <v>1.8534525E-2</v>
      </c>
      <c r="H205" s="19">
        <v>6.6078177</v>
      </c>
      <c r="I205" s="19">
        <v>0</v>
      </c>
      <c r="J205" s="19">
        <v>5.2584121999999997E-2</v>
      </c>
      <c r="K205" s="19">
        <v>0</v>
      </c>
      <c r="L205" s="19">
        <v>3.3142895999999999</v>
      </c>
      <c r="M205" s="19">
        <v>1.2625557999999999</v>
      </c>
      <c r="N205" s="19">
        <v>4.8988487999999997</v>
      </c>
      <c r="O205" s="19">
        <v>11.690435000000001</v>
      </c>
      <c r="P205" s="19">
        <v>0</v>
      </c>
      <c r="Q205" s="19">
        <v>0</v>
      </c>
      <c r="R205" s="19">
        <v>0.37269238999999998</v>
      </c>
      <c r="S205" s="19">
        <v>2.2084771000000001</v>
      </c>
      <c r="T205" s="19">
        <v>0.12253703000000001</v>
      </c>
      <c r="U205" s="19">
        <v>4.6432138000000001E-4</v>
      </c>
      <c r="V205" s="19">
        <v>2.0163952999999999E-3</v>
      </c>
      <c r="W205" s="19">
        <v>1.1044123E-3</v>
      </c>
      <c r="X205" s="19">
        <v>3.4332432000000002</v>
      </c>
      <c r="Y205" s="19">
        <v>13.591824000000001</v>
      </c>
      <c r="Z205" s="19">
        <v>1.164787</v>
      </c>
      <c r="AA205">
        <v>2.0304608000000002</v>
      </c>
      <c r="AB205">
        <v>8.7792092000000006E-3</v>
      </c>
      <c r="AC205">
        <v>-1.9768224000000001</v>
      </c>
      <c r="AD205">
        <v>-3.7323439999999999</v>
      </c>
    </row>
    <row r="206" spans="1:30" x14ac:dyDescent="0.15">
      <c r="A206" s="2" t="s">
        <v>49</v>
      </c>
      <c r="B206" s="15" t="s">
        <v>94</v>
      </c>
      <c r="C206" s="19">
        <v>5.7507893E-5</v>
      </c>
      <c r="D206" s="15">
        <v>0</v>
      </c>
      <c r="E206" s="19">
        <v>1.2744182E-5</v>
      </c>
      <c r="F206" s="19">
        <v>1.1272797E-6</v>
      </c>
      <c r="G206" s="3">
        <v>2.7144362999999998E-10</v>
      </c>
      <c r="H206" s="19">
        <v>2.2826517999999998E-6</v>
      </c>
      <c r="I206" s="19">
        <v>2.4152728000000001E-9</v>
      </c>
      <c r="J206" s="19">
        <v>1.9415836E-5</v>
      </c>
      <c r="K206" s="19">
        <v>2.9560095999999999E-8</v>
      </c>
      <c r="L206" s="19">
        <v>1.6139548000000002E-5</v>
      </c>
      <c r="M206" s="19">
        <v>4.8278854000000001E-9</v>
      </c>
      <c r="N206" s="19">
        <v>3.9103959999999998E-8</v>
      </c>
      <c r="O206" s="19">
        <v>9.3316268999999996E-8</v>
      </c>
      <c r="P206" s="19">
        <v>0</v>
      </c>
      <c r="Q206" s="19">
        <v>0</v>
      </c>
      <c r="R206" s="19">
        <v>1.2598756E-7</v>
      </c>
      <c r="S206" s="19">
        <v>3.2239325000000003E-8</v>
      </c>
      <c r="T206" s="19">
        <v>5.0246601E-6</v>
      </c>
      <c r="U206" s="19">
        <v>6.8013363000000001E-12</v>
      </c>
      <c r="V206" s="19">
        <v>2.2919895999999999E-10</v>
      </c>
      <c r="W206" s="19">
        <v>9.6703331000000003E-11</v>
      </c>
      <c r="X206" s="19">
        <v>3.6216721999999997E-8</v>
      </c>
      <c r="Y206" s="19">
        <v>1.3086351E-7</v>
      </c>
      <c r="Z206" s="19">
        <v>1.6971109999999999E-8</v>
      </c>
      <c r="AA206" s="62">
        <v>2.2161901999999999E-7</v>
      </c>
      <c r="AB206" s="62">
        <v>2.7065561999999998E-9</v>
      </c>
      <c r="AC206" s="62">
        <v>5.3319811E-9</v>
      </c>
      <c r="AD206" s="62">
        <v>3.1971934999999999E-8</v>
      </c>
    </row>
    <row r="207" spans="1:30" x14ac:dyDescent="0.15">
      <c r="A207" t="s">
        <v>50</v>
      </c>
      <c r="B207" s="8" t="s">
        <v>95</v>
      </c>
      <c r="C207" s="8">
        <v>4.9423272999999996</v>
      </c>
      <c r="D207" s="8">
        <v>0</v>
      </c>
      <c r="E207" s="8">
        <v>-0.27405912999999998</v>
      </c>
      <c r="F207" s="63">
        <v>0.24356596999999999</v>
      </c>
      <c r="G207">
        <v>3.6384077E-4</v>
      </c>
      <c r="H207" s="62">
        <v>0.27230893</v>
      </c>
      <c r="I207" s="62">
        <v>7.7578189999999995E-5</v>
      </c>
      <c r="J207">
        <v>6.5412450999999996E-2</v>
      </c>
      <c r="K207">
        <v>4.2691609999999998E-2</v>
      </c>
      <c r="L207">
        <v>1.5797515</v>
      </c>
      <c r="M207">
        <v>1.4126167000000001E-4</v>
      </c>
      <c r="N207" s="62">
        <v>5.3206806000000002E-2</v>
      </c>
      <c r="O207">
        <v>0.12697079</v>
      </c>
      <c r="P207">
        <v>0</v>
      </c>
      <c r="Q207">
        <v>0</v>
      </c>
      <c r="R207">
        <v>0.26970727999999999</v>
      </c>
      <c r="S207" s="62">
        <v>4.3215855999999997E-2</v>
      </c>
      <c r="T207" s="62">
        <v>0.33807439</v>
      </c>
      <c r="U207" s="62">
        <v>9.2172454999999999E-6</v>
      </c>
      <c r="V207" s="62">
        <v>1.3103571999999999E-5</v>
      </c>
      <c r="W207" s="62">
        <v>7.9725586000000003E-6</v>
      </c>
      <c r="X207">
        <v>0.62613441999999997</v>
      </c>
      <c r="Y207" s="62">
        <v>1.3205416000000001</v>
      </c>
      <c r="Z207" s="62">
        <v>1.7431176E-2</v>
      </c>
      <c r="AA207">
        <v>0.12873594999999999</v>
      </c>
      <c r="AB207" s="62">
        <v>6.6437047999999999E-5</v>
      </c>
      <c r="AC207">
        <v>3.0263366999999999E-2</v>
      </c>
      <c r="AD207">
        <v>5.7694945999999997E-2</v>
      </c>
    </row>
  </sheetData>
  <mergeCells count="1">
    <mergeCell ref="A1:F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9119b49b-2cc3-444e-b755-8692f4554da6"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E46297DD35E68418716A01112959352" ma:contentTypeVersion="6" ma:contentTypeDescription="Create a new document." ma:contentTypeScope="" ma:versionID="afe60be342c5141ad6730d4486abd577">
  <xsd:schema xmlns:xsd="http://www.w3.org/2001/XMLSchema" xmlns:xs="http://www.w3.org/2001/XMLSchema" xmlns:p="http://schemas.microsoft.com/office/2006/metadata/properties" xmlns:ns2="cae2ece2-f489-466a-9c2e-6c12734276de" targetNamespace="http://schemas.microsoft.com/office/2006/metadata/properties" ma:root="true" ma:fieldsID="1f7b686f57cefa986de61d59632df555" ns2:_="">
    <xsd:import namespace="cae2ece2-f489-466a-9c2e-6c12734276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e2ece2-f489-466a-9c2e-6c12734276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3E9350-721A-47B1-AB29-0A5C3BA66FEB}">
  <ds:schemaRefs>
    <ds:schemaRef ds:uri="Microsoft.SharePoint.Taxonomy.ContentTypeSync"/>
  </ds:schemaRefs>
</ds:datastoreItem>
</file>

<file path=customXml/itemProps2.xml><?xml version="1.0" encoding="utf-8"?>
<ds:datastoreItem xmlns:ds="http://schemas.openxmlformats.org/officeDocument/2006/customXml" ds:itemID="{DEA4B639-29DD-49BD-9B0F-6D5765619054}">
  <ds:schemaRefs>
    <ds:schemaRef ds:uri="http://schemas.microsoft.com/sharepoint/v3/contenttype/forms"/>
  </ds:schemaRefs>
</ds:datastoreItem>
</file>

<file path=customXml/itemProps3.xml><?xml version="1.0" encoding="utf-8"?>
<ds:datastoreItem xmlns:ds="http://schemas.openxmlformats.org/officeDocument/2006/customXml" ds:itemID="{30DEBBD8-15EC-4295-B6E1-280720AC4C35}">
  <ds:schemaRefs>
    <ds:schemaRef ds:uri="http://www.w3.org/XML/1998/namespace"/>
    <ds:schemaRef ds:uri="http://schemas.openxmlformats.org/package/2006/metadata/core-properties"/>
    <ds:schemaRef ds:uri="cae2ece2-f489-466a-9c2e-6c12734276de"/>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4.xml><?xml version="1.0" encoding="utf-8"?>
<ds:datastoreItem xmlns:ds="http://schemas.openxmlformats.org/officeDocument/2006/customXml" ds:itemID="{1B0FA11E-0D1A-46AF-AFDF-13D59710D2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e2ece2-f489-466a-9c2e-6c12734276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Introduction</vt:lpstr>
      <vt:lpstr>Wild RP results</vt:lpstr>
      <vt:lpstr>Farmed RP results</vt:lpstr>
      <vt:lpstr>Wild categories</vt:lpstr>
      <vt:lpstr>Wild stages</vt:lpstr>
      <vt:lpstr>Wild process</vt:lpstr>
      <vt:lpstr>Farmed categories</vt:lpstr>
      <vt:lpstr>Farmed stages</vt:lpstr>
      <vt:lpstr>Farmed processes</vt:lpstr>
      <vt:lpstr>CONTROLS</vt:lpstr>
      <vt:lpstr>'Farmed processes'!gwp_stages</vt:lpstr>
      <vt:lpstr>'Farmed stages'!gwp_stages</vt:lpstr>
      <vt:lpstr>'Wild process'!gwp_stages</vt:lpstr>
      <vt:lpstr>gwp_stages</vt:lpstr>
      <vt:lpstr>'Farmed processes'!stages_raw_material</vt:lpstr>
      <vt:lpstr>'Farmed stages'!stages_raw_material</vt:lpstr>
      <vt:lpstr>'Wild process'!stages_raw_material</vt:lpstr>
      <vt:lpstr>stages_raw_material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Sannino</dc:creator>
  <cp:keywords/>
  <dc:description/>
  <cp:lastModifiedBy>Delanie Kellon</cp:lastModifiedBy>
  <cp:revision/>
  <dcterms:created xsi:type="dcterms:W3CDTF">2021-03-15T11:42:04Z</dcterms:created>
  <dcterms:modified xsi:type="dcterms:W3CDTF">2021-07-27T15:12:22Z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0x0101009E46297DD35E68418716A01112959352</vt:lpwstr>
  </property>
</Properties>
</file>